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'MODELL~1'!$A$1:$G$137</definedName>
  </definedNames>
  <calcPr fullCalcOnLoad="1"/>
</workbook>
</file>

<file path=xl/sharedStrings.xml><?xml version="1.0" encoding="utf-8"?>
<sst xmlns="http://schemas.openxmlformats.org/spreadsheetml/2006/main" count="222" uniqueCount="187">
  <si>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</si>
  <si>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</si>
  <si>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</si>
  <si>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</si>
  <si>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</si>
  <si>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</si>
  <si>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</si>
  <si>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</si>
  <si>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</si>
  <si>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</si>
  <si>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</si>
  <si>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</si>
  <si>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</si>
  <si>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</si>
  <si>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</si>
  <si>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</si>
  <si>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</si>
  <si>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</si>
  <si>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</si>
  <si>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</si>
  <si>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</si>
  <si>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</si>
  <si>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</si>
  <si>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</si>
  <si>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</si>
  <si>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</si>
  <si>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</si>
  <si>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</si>
  <si>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</si>
  <si>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</si>
  <si>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</si>
  <si>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</si>
  <si>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</si>
  <si>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</si>
  <si>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</si>
  <si>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</si>
  <si>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</si>
  <si>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</si>
  <si>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</si>
  <si>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</si>
  <si>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</si>
  <si>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</si>
  <si>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</si>
  <si>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</si>
  <si>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</si>
  <si>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</si>
  <si>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</si>
  <si>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</si>
  <si>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</si>
  <si>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</si>
  <si>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</si>
  <si>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</si>
  <si>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</si>
  <si>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</si>
  <si>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</si>
  <si>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</si>
  <si>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</si>
  <si>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</si>
  <si>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</si>
  <si>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</si>
  <si>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</si>
  <si>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</si>
  <si>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</si>
  <si>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</si>
  <si>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</si>
  <si>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</si>
  <si>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</si>
  <si>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</si>
  <si>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</si>
  <si>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</si>
  <si>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</si>
  <si>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</si>
  <si>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</si>
  <si>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</si>
  <si>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</si>
  <si>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</si>
  <si>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</si>
  <si>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</si>
  <si>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</si>
  <si>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</si>
  <si>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</si>
  <si>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</si>
  <si>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</si>
  <si>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</si>
  <si>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</si>
  <si>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</si>
  <si>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</si>
  <si>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</si>
  <si>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</si>
  <si>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</si>
  <si>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</si>
  <si>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</si>
  <si>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</si>
  <si>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</si>
  <si>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</si>
  <si>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</si>
  <si>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</si>
  <si>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</si>
  <si>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</si>
  <si>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</si>
  <si>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</si>
  <si>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</si>
  <si>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</si>
  <si>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</si>
  <si>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</si>
  <si>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</si>
  <si>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</si>
  <si>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</si>
  <si>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</si>
  <si>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</si>
  <si>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</si>
  <si>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</si>
  <si>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</si>
  <si>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</si>
  <si>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</si>
  <si>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</si>
  <si>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</si>
  <si>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</si>
  <si>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</si>
  <si>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</si>
  <si>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</si>
  <si>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</si>
  <si>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</si>
  <si>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</si>
  <si>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</si>
  <si>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</si>
  <si>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</si>
  <si>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</si>
  <si>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</si>
  <si>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</si>
  <si>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</si>
  <si>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</si>
  <si>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</si>
  <si>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</si>
  <si>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</si>
  <si>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</si>
  <si>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</si>
  <si>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</si>
  <si>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</si>
  <si>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</si>
  <si>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</si>
  <si>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</si>
  <si>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</si>
  <si>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</si>
  <si>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</si>
  <si>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</si>
  <si>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</si>
  <si>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</si>
  <si>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</si>
  <si>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</si>
  <si>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</si>
  <si>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</si>
  <si>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</si>
  <si>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</si>
  <si>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</si>
  <si>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</si>
  <si>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</si>
  <si>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</si>
  <si>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</si>
  <si>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</si>
  <si>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</si>
  <si>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</si>
  <si>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</si>
  <si>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</si>
  <si>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</si>
  <si>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</si>
  <si>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</si>
  <si>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</si>
  <si>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</si>
  <si>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</si>
  <si>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</si>
  <si>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</si>
  <si>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</si>
  <si>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</si>
  <si>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</si>
  <si>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</si>
  <si>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</si>
  <si>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</si>
  <si>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</si>
  <si>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</si>
  <si>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</si>
  <si>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</si>
  <si>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</si>
  <si>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Costo di costruzione ridotto del 50%</t>
  </si>
  <si>
    <t>Oneri di urbanizzazione ridotti del 50%</t>
  </si>
  <si>
    <r>
      <t xml:space="preserve">Possibilità di Rateizzazione                             </t>
    </r>
    <r>
      <rPr>
        <b/>
        <sz val="10"/>
        <rFont val="Arial"/>
        <family val="2"/>
      </rPr>
      <t>(Delibera di C.C. n.14/2010)</t>
    </r>
  </si>
  <si>
    <r>
      <t xml:space="preserve">Determinazione del Contributo di Costruzione                                                 </t>
    </r>
    <r>
      <rPr>
        <b/>
        <sz val="12"/>
        <color indexed="8"/>
        <rFont val="Times New Roman"/>
        <family val="1"/>
      </rPr>
      <t>(Costo di Costruzione e Oneri di Urbanizzazione)                                                                          art.7, L.R. n.16/2016 con le riduzioni di cui all'art.4, L.R. n.6/2010 (piano casa)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  <r>
      <rPr>
        <b/>
        <sz val="10"/>
        <color indexed="8"/>
        <rFont val="Times New Roman"/>
        <family val="1"/>
      </rPr>
      <t>(Parametri anno 2019 - Delibera di C.C. n.39 del 05.12.2018)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</si>
</sst>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39" t="s">
        <v>124</v>
      </c>
      <c r="B1" s="239"/>
      <c r="C1" s="239"/>
      <c r="D1" s="239"/>
      <c r="E1" s="239"/>
      <c r="F1" s="239"/>
      <c r="G1" s="239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264" t="s">
        <v>186</v>
      </c>
      <c r="B3" s="264"/>
      <c r="C3" s="264"/>
      <c r="D3" s="264"/>
      <c r="E3" s="264"/>
      <c r="F3" s="264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06" t="s">
        <v>181</v>
      </c>
      <c r="I4" s="207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170</v>
      </c>
      <c r="B5" s="240"/>
      <c r="C5" s="241"/>
      <c r="D5" s="241"/>
      <c r="E5" s="242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158</v>
      </c>
      <c r="B6" s="243"/>
      <c r="C6" s="244"/>
      <c r="D6" s="244"/>
      <c r="E6" s="245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176</v>
      </c>
      <c r="B7" s="197"/>
      <c r="C7" s="196"/>
      <c r="D7" s="196"/>
      <c r="E7" s="196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9" ht="9.75" customHeight="1">
      <c r="A9" s="14"/>
      <c r="B9" s="14"/>
      <c r="C9" s="14"/>
      <c r="D9" s="14"/>
      <c r="E9" s="14"/>
      <c r="F9" s="14"/>
      <c r="G9" s="14"/>
      <c r="H9"/>
      <c r="I9"/>
      <c r="J9" s="2"/>
      <c r="K9" s="2"/>
      <c r="L9" s="2"/>
      <c r="M9" s="43"/>
      <c r="N9" s="43"/>
      <c r="O9" s="44"/>
      <c r="P9" s="44"/>
      <c r="Q9" s="44"/>
      <c r="R9" s="44"/>
      <c r="S9" s="44"/>
    </row>
    <row r="10" spans="1:19" ht="17.25" customHeight="1">
      <c r="A10" s="139" t="s">
        <v>151</v>
      </c>
      <c r="B10" s="140"/>
      <c r="C10" s="140"/>
      <c r="D10" s="141"/>
      <c r="E10" s="141"/>
      <c r="F10" s="141"/>
      <c r="G10" s="142"/>
      <c r="H10" s="2"/>
      <c r="I10" s="208" t="s">
        <v>171</v>
      </c>
      <c r="J10" s="209"/>
      <c r="K10" s="2"/>
      <c r="L10" s="2"/>
      <c r="M10" s="43"/>
      <c r="N10" s="43"/>
      <c r="O10" s="44"/>
      <c r="P10" s="44"/>
      <c r="Q10" s="44"/>
      <c r="R10" s="44"/>
      <c r="S10" s="44"/>
    </row>
    <row r="11" spans="1:19" ht="33.75" customHeight="1">
      <c r="A11" s="68" t="s">
        <v>1</v>
      </c>
      <c r="B11" s="68" t="s">
        <v>2</v>
      </c>
      <c r="C11" s="68" t="s">
        <v>3</v>
      </c>
      <c r="D11" s="68" t="s">
        <v>4</v>
      </c>
      <c r="E11" s="68" t="s">
        <v>5</v>
      </c>
      <c r="F11" s="68" t="s">
        <v>6</v>
      </c>
      <c r="G11" s="7"/>
      <c r="H11" s="2"/>
      <c r="I11" s="210"/>
      <c r="J11" s="211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1.25">
      <c r="A12" s="8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7"/>
      <c r="H12" s="2"/>
      <c r="I12" s="210"/>
      <c r="J12" s="211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11.25">
      <c r="A13" s="9" t="s">
        <v>13</v>
      </c>
      <c r="B13" s="176"/>
      <c r="C13" s="177"/>
      <c r="D13" s="49">
        <f>IF(C18&gt;0,ROUND(C13/C18,2),0)</f>
        <v>0</v>
      </c>
      <c r="E13" s="50">
        <v>0</v>
      </c>
      <c r="F13" s="50">
        <f>ROUND(PRODUCT(D13,E13),2)</f>
        <v>0</v>
      </c>
      <c r="G13" s="55"/>
      <c r="H13" s="2"/>
      <c r="I13" s="210"/>
      <c r="J13" s="211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9" t="s">
        <v>14</v>
      </c>
      <c r="B14" s="176"/>
      <c r="C14" s="177"/>
      <c r="D14" s="49">
        <f>IF(C18&gt;0,ROUND(C14/C18,2),0)</f>
        <v>0</v>
      </c>
      <c r="E14" s="50">
        <v>5</v>
      </c>
      <c r="F14" s="50">
        <f>ROUND(PRODUCT(D14,E14),2)</f>
        <v>0</v>
      </c>
      <c r="G14" s="55"/>
      <c r="H14" s="2"/>
      <c r="I14" s="210"/>
      <c r="J14" s="211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15</v>
      </c>
      <c r="B15" s="176"/>
      <c r="C15" s="177"/>
      <c r="D15" s="49">
        <f>IF(C18&gt;0,ROUND(C15/C18,2),0)</f>
        <v>0</v>
      </c>
      <c r="E15" s="50">
        <v>15</v>
      </c>
      <c r="F15" s="50">
        <f>ROUND(PRODUCT(D15,E15),2)</f>
        <v>0</v>
      </c>
      <c r="G15" s="55"/>
      <c r="H15" s="2"/>
      <c r="I15" s="210"/>
      <c r="J15" s="211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16</v>
      </c>
      <c r="B16" s="176"/>
      <c r="C16" s="177"/>
      <c r="D16" s="49">
        <f>IF(C18&gt;0,ROUND(C16/C18,2),0)</f>
        <v>0</v>
      </c>
      <c r="E16" s="50">
        <v>30</v>
      </c>
      <c r="F16" s="50">
        <f>ROUND(PRODUCT(D16,E16),2)</f>
        <v>0</v>
      </c>
      <c r="G16" s="55"/>
      <c r="H16" s="2"/>
      <c r="I16" s="210"/>
      <c r="J16" s="211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17</v>
      </c>
      <c r="B17" s="176"/>
      <c r="C17" s="177"/>
      <c r="D17" s="49">
        <f>IF(C18&gt;0,ROUND(C17/C18,2),0)</f>
        <v>0</v>
      </c>
      <c r="E17" s="50">
        <v>50</v>
      </c>
      <c r="F17" s="50">
        <f>ROUND(PRODUCT(D17,E17),2)</f>
        <v>0</v>
      </c>
      <c r="G17" s="55"/>
      <c r="H17" s="2"/>
      <c r="I17" s="210"/>
      <c r="J17" s="211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7"/>
      <c r="B18" s="10" t="s">
        <v>18</v>
      </c>
      <c r="C18" s="56">
        <f>SUM(C13:C17)</f>
        <v>0</v>
      </c>
      <c r="D18" s="57"/>
      <c r="E18" s="55"/>
      <c r="F18" s="58" t="s">
        <v>19</v>
      </c>
      <c r="G18" s="46">
        <f>SUM(F13:F17)</f>
        <v>0</v>
      </c>
      <c r="H18" s="2"/>
      <c r="I18" s="212"/>
      <c r="J18" s="213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2.75" customHeight="1">
      <c r="A19" s="21"/>
      <c r="B19" s="21"/>
      <c r="C19" s="21"/>
      <c r="D19" s="21"/>
      <c r="E19" s="21"/>
      <c r="F19" s="21"/>
      <c r="G19" s="20"/>
      <c r="H19" s="2"/>
      <c r="I19" s="2"/>
      <c r="J19" s="2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2.75" customHeight="1">
      <c r="A20" s="143" t="s">
        <v>152</v>
      </c>
      <c r="B20" s="144"/>
      <c r="C20" s="141"/>
      <c r="D20" s="141"/>
      <c r="E20" s="142"/>
      <c r="F20" s="21"/>
      <c r="G20" s="21"/>
      <c r="H20" s="2"/>
      <c r="I20" s="208" t="s">
        <v>172</v>
      </c>
      <c r="J20" s="209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33.75" customHeight="1">
      <c r="A21" s="7"/>
      <c r="B21" s="54" t="s">
        <v>20</v>
      </c>
      <c r="C21" s="54" t="s">
        <v>21</v>
      </c>
      <c r="D21" s="20"/>
      <c r="E21" s="145"/>
      <c r="F21" s="21"/>
      <c r="G21" s="21"/>
      <c r="H21" s="2"/>
      <c r="I21" s="212"/>
      <c r="J21" s="213"/>
      <c r="K21"/>
      <c r="L21"/>
      <c r="M21" s="43"/>
      <c r="N21" s="43"/>
      <c r="O21" s="44"/>
      <c r="P21" s="44"/>
      <c r="Q21" s="44"/>
      <c r="R21" s="44"/>
      <c r="S21" s="44"/>
    </row>
    <row r="22" spans="1:19" ht="11.25" customHeight="1">
      <c r="A22" s="7"/>
      <c r="B22" s="6" t="s">
        <v>22</v>
      </c>
      <c r="C22" s="6" t="s">
        <v>23</v>
      </c>
      <c r="D22" s="20"/>
      <c r="E22" s="145"/>
      <c r="F22" s="21"/>
      <c r="G22" s="21"/>
      <c r="H22" s="2"/>
      <c r="I22"/>
      <c r="J22"/>
      <c r="K22"/>
      <c r="L22"/>
      <c r="M22" s="43"/>
      <c r="N22" s="43"/>
      <c r="O22" s="44"/>
      <c r="P22" s="44"/>
      <c r="Q22" s="44"/>
      <c r="R22" s="44"/>
      <c r="S22" s="44"/>
    </row>
    <row r="23" spans="1:19" ht="67.5" customHeight="1">
      <c r="A23" s="59" t="s">
        <v>24</v>
      </c>
      <c r="B23" s="11" t="s">
        <v>25</v>
      </c>
      <c r="C23" s="177"/>
      <c r="D23" s="20"/>
      <c r="E23" s="145"/>
      <c r="F23" s="21"/>
      <c r="G23" s="21"/>
      <c r="H23" s="2"/>
      <c r="I23"/>
      <c r="J23"/>
      <c r="K23"/>
      <c r="L23"/>
      <c r="M23" s="43"/>
      <c r="N23" s="43"/>
      <c r="O23" s="44"/>
      <c r="P23" s="44"/>
      <c r="Q23" s="44"/>
      <c r="R23" s="44"/>
      <c r="S23" s="44"/>
    </row>
    <row r="24" spans="1:19" ht="21" customHeight="1">
      <c r="A24" s="59" t="s">
        <v>26</v>
      </c>
      <c r="B24" s="11" t="s">
        <v>27</v>
      </c>
      <c r="C24" s="177"/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21" customHeight="1">
      <c r="A25" s="59" t="s">
        <v>28</v>
      </c>
      <c r="B25" s="11" t="s">
        <v>29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12.75" customHeight="1">
      <c r="A26" s="59" t="s">
        <v>30</v>
      </c>
      <c r="B26" s="11" t="s">
        <v>31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12.75" customHeight="1">
      <c r="A27" s="7"/>
      <c r="B27" s="60" t="s">
        <v>32</v>
      </c>
      <c r="C27" s="56">
        <f>SUM(C23:C26)</f>
        <v>0</v>
      </c>
      <c r="D27" s="61" t="s">
        <v>33</v>
      </c>
      <c r="E27" s="62">
        <f>IF(C18&gt;0,ROUND(C27/C18*100,2),0)</f>
        <v>0</v>
      </c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21"/>
      <c r="B28" s="21"/>
      <c r="C28" s="21"/>
      <c r="D28" s="21"/>
      <c r="E28" s="21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3.5" customHeight="1">
      <c r="A29" s="139" t="s">
        <v>143</v>
      </c>
      <c r="B29" s="140"/>
      <c r="C29" s="140"/>
      <c r="D29" s="146"/>
      <c r="E29" s="21"/>
      <c r="F29" s="21"/>
      <c r="G29" s="21"/>
      <c r="H29" s="2"/>
      <c r="I29"/>
      <c r="J29" s="2"/>
      <c r="K29" s="2"/>
      <c r="L29" s="2"/>
      <c r="M29" s="43"/>
      <c r="N29" s="43"/>
      <c r="O29" s="44"/>
      <c r="P29" s="44"/>
      <c r="Q29" s="44"/>
      <c r="R29" s="44"/>
      <c r="S29" s="44"/>
    </row>
    <row r="30" spans="1:19" ht="43.5" customHeight="1">
      <c r="A30" s="54" t="s">
        <v>34</v>
      </c>
      <c r="B30" s="54" t="s">
        <v>35</v>
      </c>
      <c r="C30" s="54" t="s">
        <v>36</v>
      </c>
      <c r="D30" s="7"/>
      <c r="E30" s="21"/>
      <c r="F30" s="21"/>
      <c r="G30" s="21"/>
      <c r="H30" s="2"/>
      <c r="I30" s="2"/>
      <c r="J30"/>
      <c r="K30"/>
      <c r="L30"/>
      <c r="M30" s="41"/>
      <c r="N30" s="41"/>
      <c r="O30" s="44"/>
      <c r="P30" s="44"/>
      <c r="Q30" s="44"/>
      <c r="R30" s="44"/>
      <c r="S30" s="44"/>
    </row>
    <row r="31" spans="1:19" ht="16.5" customHeight="1">
      <c r="A31" s="6" t="s">
        <v>37</v>
      </c>
      <c r="B31" s="6" t="s">
        <v>38</v>
      </c>
      <c r="C31" s="6" t="s">
        <v>39</v>
      </c>
      <c r="D31" s="7"/>
      <c r="E31" s="14"/>
      <c r="F31" s="14"/>
      <c r="G31" s="14"/>
      <c r="H31"/>
      <c r="I31"/>
      <c r="J31"/>
      <c r="K31"/>
      <c r="L31"/>
      <c r="M31" s="41"/>
      <c r="N31" s="41"/>
      <c r="O31" s="44"/>
      <c r="P31" s="44"/>
      <c r="Q31" s="44"/>
      <c r="R31" s="44"/>
      <c r="S31" s="44"/>
    </row>
    <row r="32" spans="1:19" ht="12.75">
      <c r="A32" s="9" t="s">
        <v>40</v>
      </c>
      <c r="B32" s="9" t="s">
        <v>41</v>
      </c>
      <c r="C32" s="9">
        <v>0</v>
      </c>
      <c r="D32" s="7"/>
      <c r="E32" s="14"/>
      <c r="F32" s="14"/>
      <c r="G32" s="14"/>
      <c r="H32"/>
      <c r="I3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7.25" customHeight="1">
      <c r="A33" s="9" t="s">
        <v>42</v>
      </c>
      <c r="B33" s="9" t="s">
        <v>41</v>
      </c>
      <c r="C33" s="9">
        <v>10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5" customHeight="1">
      <c r="A34" s="9" t="s">
        <v>43</v>
      </c>
      <c r="B34" s="9" t="s">
        <v>41</v>
      </c>
      <c r="C34" s="9">
        <v>20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5" customHeight="1">
      <c r="A35" s="9" t="s">
        <v>44</v>
      </c>
      <c r="B35" s="9" t="s">
        <v>41</v>
      </c>
      <c r="C35" s="9">
        <v>30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6.5" customHeight="1">
      <c r="A36" s="7"/>
      <c r="B36" s="7" t="s">
        <v>0</v>
      </c>
      <c r="C36" s="9" t="s">
        <v>45</v>
      </c>
      <c r="D36" s="63">
        <f>IF(E27&lt;=50,0,IF(AND(E27&gt;50,E27&lt;=75),10,IF(AND(E27&gt;75,E27&lt;=100),20,IF(E27&gt;100,30,"VALORE ERRATO"))))</f>
        <v>0</v>
      </c>
      <c r="E36" s="19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2.75">
      <c r="A37" s="14"/>
      <c r="B37" s="14"/>
      <c r="C37" s="14"/>
      <c r="D37" s="19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5.75" customHeight="1">
      <c r="A38" s="139" t="s">
        <v>46</v>
      </c>
      <c r="B38" s="141"/>
      <c r="C38" s="147"/>
      <c r="D38" s="142"/>
      <c r="E38" s="14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22.5" customHeight="1">
      <c r="A39" s="7" t="s">
        <v>0</v>
      </c>
      <c r="B39" s="54" t="s">
        <v>47</v>
      </c>
      <c r="C39" s="54" t="s">
        <v>48</v>
      </c>
      <c r="D39" s="54" t="s">
        <v>49</v>
      </c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2.75">
      <c r="A40" s="7" t="s">
        <v>0</v>
      </c>
      <c r="B40" s="8" t="s">
        <v>50</v>
      </c>
      <c r="C40" s="8" t="s">
        <v>51</v>
      </c>
      <c r="D40" s="8" t="s">
        <v>52</v>
      </c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9">
        <v>1</v>
      </c>
      <c r="B41" s="9" t="s">
        <v>53</v>
      </c>
      <c r="C41" s="11" t="s">
        <v>54</v>
      </c>
      <c r="D41" s="56">
        <f>C18</f>
        <v>0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22.5" customHeight="1">
      <c r="A42" s="9">
        <v>2</v>
      </c>
      <c r="B42" s="9" t="s">
        <v>55</v>
      </c>
      <c r="C42" s="11" t="s">
        <v>56</v>
      </c>
      <c r="D42" s="56">
        <f>C27</f>
        <v>0</v>
      </c>
      <c r="E42" s="14"/>
      <c r="F42" s="14"/>
      <c r="G42" s="14"/>
      <c r="H42"/>
      <c r="I42"/>
      <c r="J42" s="2"/>
      <c r="K42" s="2"/>
      <c r="L42" s="2"/>
      <c r="M42" s="43"/>
      <c r="N42" s="43"/>
      <c r="O42" s="44"/>
      <c r="P42" s="44"/>
      <c r="Q42" s="44"/>
      <c r="R42" s="44"/>
      <c r="S42" s="44"/>
    </row>
    <row r="43" spans="1:19" ht="22.5" customHeight="1">
      <c r="A43" s="9">
        <v>3</v>
      </c>
      <c r="B43" s="9" t="s">
        <v>57</v>
      </c>
      <c r="C43" s="11" t="s">
        <v>58</v>
      </c>
      <c r="D43" s="56">
        <f>D42*0.6</f>
        <v>0</v>
      </c>
      <c r="E43" s="21"/>
      <c r="F43" s="21"/>
      <c r="G43" s="21"/>
      <c r="H43" s="2"/>
      <c r="I43" s="2"/>
      <c r="J43" s="2"/>
      <c r="K43" s="4"/>
      <c r="L43" s="2"/>
      <c r="M43" s="43"/>
      <c r="N43" s="43"/>
      <c r="O43" s="44"/>
      <c r="P43" s="44"/>
      <c r="Q43" s="44"/>
      <c r="R43" s="44"/>
      <c r="S43" s="44"/>
    </row>
    <row r="44" spans="1:19" ht="22.5" customHeight="1">
      <c r="A44" s="9" t="s">
        <v>59</v>
      </c>
      <c r="B44" s="9" t="s">
        <v>60</v>
      </c>
      <c r="C44" s="11" t="s">
        <v>61</v>
      </c>
      <c r="D44" s="56">
        <f>SUM(D41+D43)</f>
        <v>0</v>
      </c>
      <c r="E44" s="24"/>
      <c r="F44" s="21"/>
      <c r="G44" s="21"/>
      <c r="H44" s="2"/>
      <c r="I44" s="2"/>
      <c r="J44"/>
      <c r="K44"/>
      <c r="L44"/>
      <c r="M44" s="43"/>
      <c r="N44" s="43"/>
      <c r="O44" s="44"/>
      <c r="P44" s="44"/>
      <c r="Q44" s="44"/>
      <c r="R44" s="44"/>
      <c r="S44" s="44"/>
    </row>
    <row r="45" spans="1:19" ht="12.75">
      <c r="A45" s="14"/>
      <c r="B45" s="14"/>
      <c r="C45" s="14"/>
      <c r="D45" s="14"/>
      <c r="E45" s="21"/>
      <c r="F45" s="21"/>
      <c r="G45" s="21"/>
      <c r="H45" s="2"/>
      <c r="I45"/>
      <c r="J45"/>
      <c r="K45"/>
      <c r="L45"/>
      <c r="M45" s="43"/>
      <c r="N45" s="43"/>
      <c r="O45" s="44"/>
      <c r="P45" s="44"/>
      <c r="Q45" s="44"/>
      <c r="R45" s="44"/>
      <c r="S45" s="44"/>
    </row>
    <row r="46" spans="1:19" ht="25.5" customHeight="1">
      <c r="A46" s="214" t="s">
        <v>62</v>
      </c>
      <c r="B46" s="215"/>
      <c r="C46" s="215"/>
      <c r="D46" s="216"/>
      <c r="E46" s="20"/>
      <c r="F46" s="20"/>
      <c r="G46" s="21"/>
      <c r="H46" s="220" t="s">
        <v>173</v>
      </c>
      <c r="I46" s="221"/>
      <c r="J46" s="222"/>
      <c r="K46"/>
      <c r="L46"/>
      <c r="M46" s="43"/>
      <c r="N46" s="43"/>
      <c r="O46" s="44"/>
      <c r="P46" s="44"/>
      <c r="Q46" s="44"/>
      <c r="R46" s="44"/>
      <c r="S46" s="44"/>
    </row>
    <row r="47" spans="1:19" ht="14.25" customHeight="1">
      <c r="A47" s="7" t="s">
        <v>0</v>
      </c>
      <c r="B47" s="54" t="s">
        <v>47</v>
      </c>
      <c r="C47" s="54" t="s">
        <v>48</v>
      </c>
      <c r="D47" s="54" t="s">
        <v>49</v>
      </c>
      <c r="E47" s="21"/>
      <c r="F47" s="21"/>
      <c r="G47" s="21"/>
      <c r="H47" s="223"/>
      <c r="I47" s="224"/>
      <c r="J47" s="225"/>
      <c r="K47"/>
      <c r="L47"/>
      <c r="M47" s="43"/>
      <c r="N47" s="43"/>
      <c r="O47" s="44"/>
      <c r="P47" s="44"/>
      <c r="Q47" s="44"/>
      <c r="R47" s="44"/>
      <c r="S47" s="44"/>
    </row>
    <row r="48" spans="1:19" ht="12.75">
      <c r="A48" s="7" t="s">
        <v>0</v>
      </c>
      <c r="B48" s="6" t="s">
        <v>63</v>
      </c>
      <c r="C48" s="6" t="s">
        <v>64</v>
      </c>
      <c r="D48" s="6" t="s">
        <v>65</v>
      </c>
      <c r="E48" s="21"/>
      <c r="F48" s="21"/>
      <c r="G48" s="21"/>
      <c r="H48" s="223"/>
      <c r="I48" s="224"/>
      <c r="J48" s="225"/>
      <c r="K48"/>
      <c r="L48"/>
      <c r="M48" s="43"/>
      <c r="N48" s="43"/>
      <c r="O48" s="44"/>
      <c r="P48" s="44"/>
      <c r="Q48" s="44"/>
      <c r="R48" s="44"/>
      <c r="S48" s="44"/>
    </row>
    <row r="49" spans="1:19" ht="22.5" customHeight="1">
      <c r="A49" s="9">
        <v>1</v>
      </c>
      <c r="B49" s="9" t="s">
        <v>66</v>
      </c>
      <c r="C49" s="11" t="s">
        <v>56</v>
      </c>
      <c r="D49" s="177"/>
      <c r="E49" s="21"/>
      <c r="F49" s="21"/>
      <c r="G49" s="21"/>
      <c r="H49" s="226"/>
      <c r="I49" s="227"/>
      <c r="J49" s="228"/>
      <c r="K49"/>
      <c r="L49"/>
      <c r="M49" s="43"/>
      <c r="N49" s="43"/>
      <c r="O49" s="44"/>
      <c r="P49" s="44"/>
      <c r="Q49" s="44"/>
      <c r="R49" s="44"/>
      <c r="S49" s="44"/>
    </row>
    <row r="50" spans="1:19" ht="22.5" customHeight="1">
      <c r="A50" s="9">
        <v>2</v>
      </c>
      <c r="B50" s="9" t="s">
        <v>67</v>
      </c>
      <c r="C50" s="11" t="s">
        <v>68</v>
      </c>
      <c r="D50" s="178"/>
      <c r="E50" s="21"/>
      <c r="F50" s="21"/>
      <c r="G50" s="21"/>
      <c r="H50" s="180"/>
      <c r="I50"/>
      <c r="J50"/>
      <c r="K50"/>
      <c r="L50"/>
      <c r="M50" s="43"/>
      <c r="N50" s="43"/>
      <c r="O50" s="44"/>
      <c r="P50" s="44"/>
      <c r="Q50" s="44"/>
      <c r="R50" s="44"/>
      <c r="S50" s="44"/>
    </row>
    <row r="51" spans="1:19" s="2" customFormat="1" ht="22.5" customHeight="1">
      <c r="A51" s="9">
        <v>3</v>
      </c>
      <c r="B51" s="9" t="s">
        <v>69</v>
      </c>
      <c r="C51" s="11" t="s">
        <v>58</v>
      </c>
      <c r="D51" s="64">
        <f>D50*0.6</f>
        <v>0</v>
      </c>
      <c r="E51" s="21"/>
      <c r="F51" s="21"/>
      <c r="G51" s="21"/>
      <c r="I51"/>
      <c r="J51"/>
      <c r="K51"/>
      <c r="L51"/>
      <c r="M51" s="43"/>
      <c r="N51" s="43"/>
      <c r="O51" s="43"/>
      <c r="P51" s="43"/>
      <c r="Q51" s="43"/>
      <c r="R51" s="43"/>
      <c r="S51" s="43"/>
    </row>
    <row r="52" spans="1:19" s="2" customFormat="1" ht="34.5" customHeight="1">
      <c r="A52" s="9" t="s">
        <v>59</v>
      </c>
      <c r="B52" s="9" t="s">
        <v>70</v>
      </c>
      <c r="C52" s="11" t="s">
        <v>71</v>
      </c>
      <c r="D52" s="56">
        <f>D49+D51</f>
        <v>0</v>
      </c>
      <c r="E52" s="21"/>
      <c r="F52" s="21"/>
      <c r="G52" s="21"/>
      <c r="I52"/>
      <c r="J52"/>
      <c r="K52"/>
      <c r="L52"/>
      <c r="M52" s="43"/>
      <c r="N52" s="43"/>
      <c r="O52" s="43"/>
      <c r="P52" s="43"/>
      <c r="Q52" s="43"/>
      <c r="R52" s="43"/>
      <c r="S52" s="43"/>
    </row>
    <row r="53" spans="1:19" s="2" customFormat="1" ht="12.75">
      <c r="A53" s="21"/>
      <c r="B53" s="21"/>
      <c r="C53" s="21"/>
      <c r="D53" s="21"/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12.75" customHeight="1">
      <c r="A54" s="143" t="s">
        <v>153</v>
      </c>
      <c r="B54" s="141"/>
      <c r="C54" s="141"/>
      <c r="D54" s="142"/>
      <c r="E54" s="21"/>
      <c r="F54" s="21"/>
      <c r="G54" s="21"/>
      <c r="H54" s="220" t="s">
        <v>174</v>
      </c>
      <c r="I54" s="221"/>
      <c r="J54" s="222"/>
      <c r="M54" s="43"/>
      <c r="N54" s="43"/>
      <c r="O54" s="43"/>
      <c r="P54" s="43"/>
      <c r="Q54" s="43"/>
      <c r="R54" s="43"/>
      <c r="S54" s="43"/>
    </row>
    <row r="55" spans="1:19" s="2" customFormat="1" ht="22.5" customHeight="1">
      <c r="A55" s="54" t="s">
        <v>72</v>
      </c>
      <c r="B55" s="54" t="s">
        <v>73</v>
      </c>
      <c r="C55" s="54" t="s">
        <v>36</v>
      </c>
      <c r="D55" s="7"/>
      <c r="E55" s="21"/>
      <c r="F55" s="21"/>
      <c r="G55" s="21"/>
      <c r="H55" s="223"/>
      <c r="I55" s="224"/>
      <c r="J55" s="225"/>
      <c r="M55" s="43"/>
      <c r="N55" s="43"/>
      <c r="O55" s="43"/>
      <c r="P55" s="43"/>
      <c r="Q55" s="43"/>
      <c r="R55" s="43"/>
      <c r="S55" s="43"/>
    </row>
    <row r="56" spans="1:19" s="2" customFormat="1" ht="11.25">
      <c r="A56" s="6" t="s">
        <v>74</v>
      </c>
      <c r="B56" s="6" t="s">
        <v>75</v>
      </c>
      <c r="C56" s="6" t="s">
        <v>76</v>
      </c>
      <c r="D56" s="7"/>
      <c r="E56" s="21"/>
      <c r="F56" s="21"/>
      <c r="G56" s="21"/>
      <c r="H56" s="223"/>
      <c r="I56" s="224"/>
      <c r="J56" s="225"/>
      <c r="M56" s="43"/>
      <c r="N56" s="43"/>
      <c r="O56" s="43"/>
      <c r="P56" s="43"/>
      <c r="Q56" s="43"/>
      <c r="R56" s="43"/>
      <c r="S56" s="43"/>
    </row>
    <row r="57" spans="1:19" s="2" customFormat="1" ht="12.75">
      <c r="A57" s="65">
        <v>0</v>
      </c>
      <c r="B57" s="188"/>
      <c r="C57" s="46">
        <v>0</v>
      </c>
      <c r="D57" s="55"/>
      <c r="E57" s="21"/>
      <c r="F57" s="21"/>
      <c r="G57" s="21"/>
      <c r="H57" s="223"/>
      <c r="I57" s="224"/>
      <c r="J57" s="225"/>
      <c r="K57"/>
      <c r="L57"/>
      <c r="M57" s="41"/>
      <c r="N57" s="41"/>
      <c r="O57" s="43"/>
      <c r="P57" s="43"/>
      <c r="Q57" s="43"/>
      <c r="R57" s="43"/>
      <c r="S57" s="43"/>
    </row>
    <row r="58" spans="1:19" s="2" customFormat="1" ht="21" customHeight="1">
      <c r="A58" s="175" t="s">
        <v>159</v>
      </c>
      <c r="B58" s="176"/>
      <c r="C58" s="50">
        <v>10</v>
      </c>
      <c r="D58" s="50">
        <f>B58*C58</f>
        <v>0</v>
      </c>
      <c r="E58" s="21"/>
      <c r="F58" s="21"/>
      <c r="G58" s="21"/>
      <c r="H58" s="223"/>
      <c r="I58" s="224"/>
      <c r="J58" s="225"/>
      <c r="K58"/>
      <c r="L58"/>
      <c r="M58" s="41"/>
      <c r="N58" s="41"/>
      <c r="O58" s="43"/>
      <c r="P58" s="43"/>
      <c r="Q58" s="43"/>
      <c r="R58" s="43"/>
      <c r="S58" s="43"/>
    </row>
    <row r="59" spans="1:19" s="2" customFormat="1" ht="21" customHeight="1">
      <c r="A59" s="179" t="s">
        <v>160</v>
      </c>
      <c r="B59" s="176"/>
      <c r="C59" s="50">
        <v>10</v>
      </c>
      <c r="D59" s="50">
        <f>B59*C59</f>
        <v>0</v>
      </c>
      <c r="E59" s="21"/>
      <c r="F59" s="21"/>
      <c r="G59" s="21"/>
      <c r="H59" s="226"/>
      <c r="I59" s="227"/>
      <c r="J59" s="228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161</v>
      </c>
      <c r="B60" s="176"/>
      <c r="C60" s="50">
        <v>10</v>
      </c>
      <c r="D60" s="50">
        <f>B60*C60</f>
        <v>0</v>
      </c>
      <c r="E60" s="21"/>
      <c r="F60" s="21"/>
      <c r="G60" s="21"/>
      <c r="J60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5" t="s">
        <v>162</v>
      </c>
      <c r="B61" s="176"/>
      <c r="C61" s="50">
        <v>10</v>
      </c>
      <c r="D61" s="50">
        <f>B61*C61</f>
        <v>0</v>
      </c>
      <c r="E61" s="25"/>
      <c r="F61" s="25"/>
      <c r="G61" s="25"/>
      <c r="H61" s="1"/>
      <c r="I61" s="13"/>
      <c r="J61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9" t="s">
        <v>163</v>
      </c>
      <c r="B62" s="176"/>
      <c r="C62" s="50">
        <v>10</v>
      </c>
      <c r="D62" s="50">
        <f>B62*C62</f>
        <v>0</v>
      </c>
      <c r="E62" s="25"/>
      <c r="F62" s="25"/>
      <c r="G62" s="25"/>
      <c r="H62" s="1"/>
      <c r="I62" s="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12.75">
      <c r="A63" s="7"/>
      <c r="B63" s="7"/>
      <c r="C63" s="66" t="s">
        <v>77</v>
      </c>
      <c r="D63" s="67">
        <f>D58+D59+D60+D61+D62</f>
        <v>0</v>
      </c>
      <c r="E63" s="25"/>
      <c r="F63" s="25"/>
      <c r="G63" s="25"/>
      <c r="H63" s="1"/>
      <c r="I63" s="1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12.75">
      <c r="A64" s="21"/>
      <c r="B64" s="21"/>
      <c r="C64" s="21"/>
      <c r="D64" s="21"/>
      <c r="E64" s="21"/>
      <c r="F64" s="21"/>
      <c r="G64" s="21"/>
      <c r="H64" s="15" t="s">
        <v>78</v>
      </c>
      <c r="I64" s="16"/>
      <c r="J64" s="17"/>
      <c r="K64" s="41" t="s">
        <v>79</v>
      </c>
      <c r="L64" s="41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19"/>
      <c r="B65" s="19"/>
      <c r="C65" s="19"/>
      <c r="D65" s="14"/>
      <c r="E65" s="18"/>
      <c r="F65" s="14"/>
      <c r="G65" s="21"/>
      <c r="H65" s="15" t="s">
        <v>80</v>
      </c>
      <c r="I65" s="16"/>
      <c r="J65" s="17"/>
      <c r="K65" s="41">
        <f>IF(B70&lt;=25,IF(B70&lt;=5,0,IF(AND(B70&gt;5,B70&lt;=10),5,IF(AND(B70&gt;10,B70&lt;=15),10,IF(AND(B70&gt;15,B70&lt;=20),15,IF(AND(B70&gt;20,B70&lt;=25),20))))),1)</f>
        <v>0</v>
      </c>
      <c r="L65" s="41" t="str">
        <f>IF(B70&lt;=25,IF(B70&lt;=5,"I",IF(AND(B70&gt;5,B70&lt;=10),"II",IF(AND(B70&gt;10,B70&lt;=15),"III",IF(AND(B70&gt;15,B70&lt;=20),"IV",IF(AND(B70&gt;20,B70&lt;=25),"V"))))),"")</f>
        <v>I</v>
      </c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6"/>
      <c r="B66" s="26"/>
      <c r="C66" s="26"/>
      <c r="D66" s="14"/>
      <c r="E66" s="26"/>
      <c r="F66" s="14"/>
      <c r="G66" s="21"/>
      <c r="H66" s="15" t="s">
        <v>81</v>
      </c>
      <c r="I66" s="16"/>
      <c r="J66" s="17"/>
      <c r="K66" s="41">
        <f>IF(B70&gt;25,IF(AND(B70&gt;25,B70&lt;=30),25,IF(AND(B70&gt;30,B70&lt;=35),30,IF(AND(B70&gt;35,B70&lt;=40),35,IF(AND(B70&gt;40,B70&lt;=45),40,IF(AND(B70&gt;45,B70&lt;=50),45,IF(B70&gt;50,50)))))),1)</f>
        <v>1</v>
      </c>
      <c r="L66" s="41">
        <f>IF(B70&gt;25,IF(AND(B70&gt;25,B70&lt;=30),"VI",IF(AND(B70&gt;30,B70&lt;=35),"VII",IF(AND(B70&gt;35,B70&lt;=40),"VIII",IF(AND(B70&gt;40,B70&lt;=45),"IX",IF(AND(B70&gt;45,B70&lt;=50),"X",IF(B70&gt;50,"XI")))))),"")</f>
      </c>
      <c r="M66" s="41"/>
      <c r="N66" s="41"/>
      <c r="O66" s="43"/>
      <c r="P66" s="43"/>
      <c r="Q66" s="43"/>
      <c r="R66" s="43"/>
      <c r="S66" s="43"/>
    </row>
    <row r="67" spans="1:19" s="2" customFormat="1" ht="12.75">
      <c r="A67" s="26"/>
      <c r="B67" s="26"/>
      <c r="C67" s="26"/>
      <c r="D67" s="14"/>
      <c r="E67" s="26"/>
      <c r="F67" s="14"/>
      <c r="G67" s="21"/>
      <c r="H67" s="15" t="s">
        <v>82</v>
      </c>
      <c r="I67" s="16"/>
      <c r="J67" s="17"/>
      <c r="K67" s="41">
        <f>K65*K66</f>
        <v>0</v>
      </c>
      <c r="L67" s="42" t="str">
        <f>L65&amp;L66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22.5" customHeight="1">
      <c r="A68" s="27"/>
      <c r="B68" s="27"/>
      <c r="C68" s="68" t="s">
        <v>83</v>
      </c>
      <c r="D68" s="68" t="s">
        <v>84</v>
      </c>
      <c r="E68" s="14"/>
      <c r="F68" s="14"/>
      <c r="G68" s="21"/>
      <c r="H68" s="15" t="s">
        <v>85</v>
      </c>
      <c r="I68" s="16"/>
      <c r="J68" s="17"/>
      <c r="K68"/>
      <c r="L68"/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7"/>
      <c r="B69" s="27"/>
      <c r="C69" s="6" t="s">
        <v>86</v>
      </c>
      <c r="D69" s="6" t="s">
        <v>87</v>
      </c>
      <c r="E69" s="14"/>
      <c r="F69" s="14"/>
      <c r="G69" s="21"/>
      <c r="H69" s="15" t="s">
        <v>88</v>
      </c>
      <c r="I69" s="16"/>
      <c r="J69" s="16"/>
      <c r="M69" s="43"/>
      <c r="N69" s="43"/>
      <c r="O69" s="43"/>
      <c r="P69" s="43"/>
      <c r="Q69" s="43"/>
      <c r="R69" s="43"/>
      <c r="S69" s="43"/>
    </row>
    <row r="70" spans="1:19" s="2" customFormat="1" ht="23.25" customHeight="1">
      <c r="A70" s="72" t="s">
        <v>89</v>
      </c>
      <c r="B70" s="50">
        <f>SUM(G18+D36+D63)</f>
        <v>0</v>
      </c>
      <c r="C70" s="69" t="str">
        <f>L67</f>
        <v>I</v>
      </c>
      <c r="D70" s="70">
        <f>K67</f>
        <v>0</v>
      </c>
      <c r="E70" s="14"/>
      <c r="F70" s="14"/>
      <c r="G70" s="21"/>
      <c r="H70" s="15" t="s">
        <v>90</v>
      </c>
      <c r="I70" s="16"/>
      <c r="J70" s="16"/>
      <c r="M70" s="43"/>
      <c r="N70" s="43"/>
      <c r="O70" s="43"/>
      <c r="P70" s="43"/>
      <c r="Q70" s="43"/>
      <c r="R70" s="43"/>
      <c r="S70" s="43"/>
    </row>
    <row r="71" spans="1:19" s="2" customFormat="1" ht="12.75">
      <c r="A71" s="14"/>
      <c r="B71" s="14"/>
      <c r="C71" s="14"/>
      <c r="D71" s="14"/>
      <c r="E71" s="14"/>
      <c r="F71" s="14"/>
      <c r="G71" s="21"/>
      <c r="H71" s="15" t="s">
        <v>91</v>
      </c>
      <c r="I71" s="16"/>
      <c r="J71" s="16"/>
      <c r="M71" s="45"/>
      <c r="N71" s="43"/>
      <c r="O71" s="43"/>
      <c r="P71" s="43"/>
      <c r="Q71" s="43"/>
      <c r="R71" s="43"/>
      <c r="S71" s="43"/>
    </row>
    <row r="72" spans="1:19" s="2" customFormat="1" ht="12.75">
      <c r="A72" s="14"/>
      <c r="B72" s="14"/>
      <c r="C72" s="14"/>
      <c r="D72" s="14"/>
      <c r="E72" s="14"/>
      <c r="F72" s="14"/>
      <c r="G72" s="21"/>
      <c r="H72" s="15" t="s">
        <v>92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20"/>
      <c r="B73" s="20"/>
      <c r="C73" s="20"/>
      <c r="D73" s="14"/>
      <c r="E73" s="20"/>
      <c r="F73" s="14"/>
      <c r="G73" s="21"/>
      <c r="H73" s="15" t="s">
        <v>93</v>
      </c>
      <c r="I73" s="16"/>
      <c r="J73" s="16"/>
      <c r="M73" s="43"/>
      <c r="N73" s="43"/>
      <c r="O73" s="43"/>
      <c r="P73" s="43"/>
      <c r="Q73" s="43"/>
      <c r="R73" s="43"/>
      <c r="S73" s="43"/>
    </row>
    <row r="74" spans="1:19" s="2" customFormat="1" ht="12.75">
      <c r="A74" s="20"/>
      <c r="B74" s="20"/>
      <c r="C74" s="20"/>
      <c r="D74" s="14"/>
      <c r="E74" s="20"/>
      <c r="F74" s="14"/>
      <c r="G74" s="21"/>
      <c r="H74" s="15" t="s">
        <v>94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24.75" customHeight="1">
      <c r="A75" s="71" t="s">
        <v>95</v>
      </c>
      <c r="B75" s="11" t="s">
        <v>96</v>
      </c>
      <c r="C75" s="60"/>
      <c r="D75" s="87" t="s">
        <v>131</v>
      </c>
      <c r="E75" s="88">
        <v>245.46</v>
      </c>
      <c r="F75" s="21"/>
      <c r="G75" s="21"/>
      <c r="M75" s="43"/>
      <c r="N75" s="43"/>
      <c r="O75" s="43"/>
      <c r="P75" s="43"/>
      <c r="Q75" s="43"/>
      <c r="R75" s="43"/>
      <c r="S75" s="43"/>
    </row>
    <row r="76" spans="1:19" s="2" customFormat="1" ht="22.5" customHeight="1">
      <c r="A76" s="71" t="s">
        <v>179</v>
      </c>
      <c r="B76" s="11" t="s">
        <v>177</v>
      </c>
      <c r="C76" s="89"/>
      <c r="D76" s="90" t="s">
        <v>131</v>
      </c>
      <c r="E76" s="91">
        <f>PRODUCT(E75,(1+D70/100))</f>
        <v>245.46</v>
      </c>
      <c r="F76" s="21"/>
      <c r="G76" s="21"/>
      <c r="M76" s="43"/>
      <c r="N76" s="43"/>
      <c r="O76" s="43"/>
      <c r="P76" s="43"/>
      <c r="Q76" s="43"/>
      <c r="R76" s="43"/>
      <c r="S76" s="43"/>
    </row>
    <row r="77" spans="1:19" s="2" customFormat="1" ht="23.25" customHeight="1">
      <c r="A77" s="71" t="s">
        <v>97</v>
      </c>
      <c r="B77" s="11" t="s">
        <v>178</v>
      </c>
      <c r="C77" s="89"/>
      <c r="D77" s="60"/>
      <c r="E77" s="92">
        <f>(E76*D44)+IF(C18&gt;0,IF(D52&gt;(C18*0.25),E75,E76)*D52,E76*D52)</f>
        <v>0</v>
      </c>
      <c r="F77" s="21"/>
      <c r="G77" s="21"/>
      <c r="H77" s="204"/>
      <c r="I77" s="204"/>
      <c r="J77" s="204"/>
      <c r="K77" s="204"/>
      <c r="M77" s="43"/>
      <c r="N77" s="43"/>
      <c r="O77" s="43"/>
      <c r="P77" s="43"/>
      <c r="Q77" s="43"/>
      <c r="R77" s="43"/>
      <c r="S77" s="43"/>
    </row>
    <row r="78" spans="1:19" s="2" customFormat="1" ht="9.75" customHeight="1">
      <c r="A78" s="105"/>
      <c r="B78" s="106"/>
      <c r="C78" s="107"/>
      <c r="D78" s="108"/>
      <c r="E78" s="109"/>
      <c r="F78" s="21"/>
      <c r="G78" s="21"/>
      <c r="H78" s="110"/>
      <c r="I78" s="110"/>
      <c r="J78" s="110"/>
      <c r="K78" s="110"/>
      <c r="M78" s="43"/>
      <c r="N78" s="43"/>
      <c r="O78" s="43"/>
      <c r="P78" s="43"/>
      <c r="Q78" s="43"/>
      <c r="R78" s="43"/>
      <c r="S78" s="43"/>
    </row>
    <row r="79" spans="1:19" s="2" customFormat="1" ht="12.75">
      <c r="A79" s="174" t="s">
        <v>154</v>
      </c>
      <c r="B79" s="136"/>
      <c r="C79" s="137"/>
      <c r="D79" s="137"/>
      <c r="E79" s="138"/>
      <c r="F79" s="21"/>
      <c r="G79" s="21"/>
      <c r="H79" s="115"/>
      <c r="I79" s="112"/>
      <c r="J79" s="113"/>
      <c r="K79" s="114"/>
      <c r="M79" s="43"/>
      <c r="N79" s="43"/>
      <c r="O79" s="43"/>
      <c r="P79" s="43"/>
      <c r="Q79" s="43"/>
      <c r="R79" s="43"/>
      <c r="S79" s="43"/>
    </row>
    <row r="80" spans="1:19" s="2" customFormat="1" ht="15" customHeight="1">
      <c r="A80" s="234" t="s">
        <v>140</v>
      </c>
      <c r="B80" s="234"/>
      <c r="C80" s="234" t="s">
        <v>141</v>
      </c>
      <c r="D80" s="234"/>
      <c r="E80" s="234"/>
      <c r="F80" s="110"/>
      <c r="G80" s="21"/>
      <c r="H80" s="111"/>
      <c r="I80" s="112"/>
      <c r="J80" s="113"/>
      <c r="K80" s="114"/>
      <c r="M80" s="43"/>
      <c r="N80" s="43"/>
      <c r="O80" s="43"/>
      <c r="P80" s="43"/>
      <c r="Q80" s="43"/>
      <c r="R80" s="43"/>
      <c r="S80" s="43"/>
    </row>
    <row r="81" spans="1:19" s="2" customFormat="1" ht="9.75" customHeight="1">
      <c r="A81" s="124" t="s">
        <v>104</v>
      </c>
      <c r="B81" s="125">
        <v>4.6</v>
      </c>
      <c r="C81" s="219" t="s">
        <v>115</v>
      </c>
      <c r="D81" s="219"/>
      <c r="E81" s="126">
        <v>0</v>
      </c>
      <c r="F81" s="114"/>
      <c r="G81" s="21"/>
      <c r="H81" s="111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9.75" customHeight="1">
      <c r="A82" s="124" t="s">
        <v>105</v>
      </c>
      <c r="B82" s="125">
        <v>4.7</v>
      </c>
      <c r="C82" s="127" t="s">
        <v>116</v>
      </c>
      <c r="D82" s="127"/>
      <c r="E82" s="128">
        <v>0.2</v>
      </c>
      <c r="F82" s="114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106</v>
      </c>
      <c r="B83" s="125">
        <v>4.8</v>
      </c>
      <c r="C83" s="127" t="s">
        <v>117</v>
      </c>
      <c r="D83" s="127"/>
      <c r="E83" s="128">
        <v>0.4</v>
      </c>
      <c r="F83" s="116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107</v>
      </c>
      <c r="B84" s="125">
        <v>4.9</v>
      </c>
      <c r="C84" s="127" t="s">
        <v>118</v>
      </c>
      <c r="D84" s="127"/>
      <c r="E84" s="128">
        <v>1</v>
      </c>
      <c r="F84" s="116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108</v>
      </c>
      <c r="B85" s="125">
        <v>5</v>
      </c>
      <c r="C85" s="229" t="s">
        <v>119</v>
      </c>
      <c r="D85" s="230"/>
      <c r="E85" s="217">
        <v>2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109</v>
      </c>
      <c r="B86" s="125">
        <v>5.1</v>
      </c>
      <c r="C86" s="231"/>
      <c r="D86" s="232"/>
      <c r="E86" s="218"/>
      <c r="F86" s="233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12.75" customHeight="1">
      <c r="A87" s="124" t="s">
        <v>110</v>
      </c>
      <c r="B87" s="125">
        <v>5.2</v>
      </c>
      <c r="C87" s="234" t="s">
        <v>142</v>
      </c>
      <c r="D87" s="234"/>
      <c r="E87" s="234"/>
      <c r="F87" s="233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12.75" customHeight="1">
      <c r="A88" s="124" t="s">
        <v>111</v>
      </c>
      <c r="B88" s="125">
        <v>5.3</v>
      </c>
      <c r="C88" s="127" t="s">
        <v>120</v>
      </c>
      <c r="D88" s="128"/>
      <c r="E88" s="128">
        <v>1</v>
      </c>
      <c r="F88" s="110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9.75" customHeight="1">
      <c r="A89" s="124" t="s">
        <v>112</v>
      </c>
      <c r="B89" s="125">
        <v>5.4</v>
      </c>
      <c r="C89" s="127" t="s">
        <v>121</v>
      </c>
      <c r="D89" s="128"/>
      <c r="E89" s="128">
        <v>0.75</v>
      </c>
      <c r="F89" s="116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9.75" customHeight="1">
      <c r="A90" s="124" t="s">
        <v>113</v>
      </c>
      <c r="B90" s="125">
        <v>5.5</v>
      </c>
      <c r="C90" s="127" t="s">
        <v>122</v>
      </c>
      <c r="D90" s="128"/>
      <c r="E90" s="128">
        <v>1</v>
      </c>
      <c r="F90" s="116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114</v>
      </c>
      <c r="B91" s="125">
        <v>5.6</v>
      </c>
      <c r="C91" s="127" t="s">
        <v>123</v>
      </c>
      <c r="D91" s="128"/>
      <c r="E91" s="128">
        <v>2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51"/>
      <c r="B92" s="52"/>
      <c r="C92" s="111"/>
      <c r="D92" s="116"/>
      <c r="E92" s="116"/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12.75">
      <c r="A93" s="149" t="s">
        <v>144</v>
      </c>
      <c r="B93" s="150"/>
      <c r="C93" s="151"/>
      <c r="D93" s="151"/>
      <c r="E93" s="152"/>
      <c r="F93" s="21"/>
      <c r="G93" s="21"/>
      <c r="H93" s="115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11.25">
      <c r="A94" s="7" t="s">
        <v>98</v>
      </c>
      <c r="B94" s="65" t="str">
        <f>C70</f>
        <v>I</v>
      </c>
      <c r="C94" s="181"/>
      <c r="D94" s="20"/>
      <c r="E94" s="145"/>
      <c r="F94" s="21"/>
      <c r="G94" s="21"/>
      <c r="H94" s="201" t="s">
        <v>164</v>
      </c>
      <c r="I94" s="202"/>
      <c r="J94" s="202"/>
      <c r="K94" s="203"/>
      <c r="M94" s="43"/>
      <c r="N94" s="43"/>
      <c r="O94" s="43"/>
      <c r="P94" s="43"/>
      <c r="Q94" s="43"/>
      <c r="R94" s="43"/>
      <c r="S94" s="43"/>
    </row>
    <row r="95" spans="1:19" s="2" customFormat="1" ht="11.25">
      <c r="A95" s="7" t="s">
        <v>99</v>
      </c>
      <c r="B95" s="7"/>
      <c r="C95" s="181"/>
      <c r="D95" s="20"/>
      <c r="E95" s="145"/>
      <c r="F95" s="21"/>
      <c r="G95" s="21"/>
      <c r="H95" s="193" t="s">
        <v>165</v>
      </c>
      <c r="I95" s="194"/>
      <c r="J95" s="194"/>
      <c r="K95" s="195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100</v>
      </c>
      <c r="B96" s="7"/>
      <c r="C96" s="181"/>
      <c r="D96" s="20"/>
      <c r="E96" s="153"/>
      <c r="F96" s="21"/>
      <c r="G96" s="21"/>
      <c r="H96" s="201" t="s">
        <v>166</v>
      </c>
      <c r="I96" s="202"/>
      <c r="J96" s="202"/>
      <c r="K96" s="203"/>
      <c r="M96" s="43"/>
      <c r="N96" s="43"/>
      <c r="O96" s="43"/>
      <c r="P96" s="43"/>
      <c r="Q96" s="43"/>
      <c r="R96" s="43"/>
      <c r="S96" s="43"/>
    </row>
    <row r="97" spans="1:19" s="2" customFormat="1" ht="9.75" customHeight="1">
      <c r="A97" s="7" t="s">
        <v>101</v>
      </c>
      <c r="B97" s="7"/>
      <c r="C97" s="187">
        <f>SUM(C94:C96)</f>
        <v>0</v>
      </c>
      <c r="D97" s="20"/>
      <c r="E97" s="145"/>
      <c r="F97" s="21"/>
      <c r="G97" s="21"/>
      <c r="H97" s="115"/>
      <c r="I97" s="112"/>
      <c r="J97" s="256"/>
      <c r="K97" s="233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/>
      <c r="B98" s="7"/>
      <c r="C98" s="7"/>
      <c r="D98" s="20"/>
      <c r="E98" s="154"/>
      <c r="F98" s="32"/>
      <c r="G98" s="21"/>
      <c r="H98" s="115"/>
      <c r="I98" s="112"/>
      <c r="J98" s="256"/>
      <c r="K98" s="233"/>
      <c r="M98" s="43"/>
      <c r="N98" s="43"/>
      <c r="O98" s="43"/>
      <c r="P98" s="43"/>
      <c r="Q98" s="43"/>
      <c r="R98" s="43"/>
      <c r="S98" s="43"/>
    </row>
    <row r="99" spans="1:19" s="2" customFormat="1" ht="15" customHeight="1">
      <c r="A99" s="7" t="s">
        <v>180</v>
      </c>
      <c r="B99" s="7"/>
      <c r="C99" s="101" t="s">
        <v>126</v>
      </c>
      <c r="D99" s="251">
        <f>ROUND(PRODUCT(C97,E77)/100,2)</f>
        <v>0</v>
      </c>
      <c r="E99" s="252"/>
      <c r="F99" s="148"/>
      <c r="G99" s="21"/>
      <c r="H99" s="115"/>
      <c r="I99" s="112"/>
      <c r="J99" s="204"/>
      <c r="K99" s="204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21"/>
      <c r="B100" s="20"/>
      <c r="C100" s="20"/>
      <c r="D100" s="21"/>
      <c r="E100" s="21"/>
      <c r="F100" s="21"/>
      <c r="G100" s="21"/>
      <c r="H100" s="115"/>
      <c r="I100" s="112"/>
      <c r="J100" s="111"/>
      <c r="K100" s="116"/>
      <c r="M100" s="43"/>
      <c r="N100" s="43"/>
      <c r="O100" s="43"/>
      <c r="P100" s="43"/>
      <c r="Q100" s="43"/>
      <c r="R100" s="43"/>
      <c r="S100" s="43"/>
    </row>
    <row r="101" spans="1:19" s="2" customFormat="1" ht="12">
      <c r="A101" s="155" t="s">
        <v>155</v>
      </c>
      <c r="B101" s="156"/>
      <c r="C101" s="156"/>
      <c r="D101" s="156"/>
      <c r="E101" s="157"/>
      <c r="F101" s="21"/>
      <c r="G101" s="21"/>
      <c r="H101" s="115"/>
      <c r="I101" s="112"/>
      <c r="J101" s="111"/>
      <c r="K101" s="116"/>
      <c r="M101" s="43"/>
      <c r="N101" s="43"/>
      <c r="O101" s="43"/>
      <c r="P101" s="43"/>
      <c r="Q101" s="43"/>
      <c r="R101" s="43"/>
      <c r="S101" s="43"/>
    </row>
    <row r="102" spans="1:19" s="2" customFormat="1" ht="12.75" customHeight="1">
      <c r="A102" s="235" t="s">
        <v>136</v>
      </c>
      <c r="B102" s="235"/>
      <c r="C102" s="129" t="s">
        <v>130</v>
      </c>
      <c r="D102" s="130" t="s">
        <v>135</v>
      </c>
      <c r="E102" s="131">
        <v>1.71</v>
      </c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.75">
      <c r="A103" s="235"/>
      <c r="B103" s="235"/>
      <c r="C103" s="132" t="s">
        <v>129</v>
      </c>
      <c r="D103" s="130" t="s">
        <v>135</v>
      </c>
      <c r="E103" s="131">
        <v>3.36</v>
      </c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5.75">
      <c r="A104" s="235"/>
      <c r="B104" s="235"/>
      <c r="C104" s="132" t="s">
        <v>128</v>
      </c>
      <c r="D104" s="133" t="s">
        <v>135</v>
      </c>
      <c r="E104" s="134">
        <f>SUM(E102:E103)</f>
        <v>5.07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9.75" customHeight="1">
      <c r="A105" s="158"/>
      <c r="B105" s="159"/>
      <c r="C105" s="159"/>
      <c r="D105" s="160"/>
      <c r="E105" s="161"/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2.75">
      <c r="A106" s="235" t="s">
        <v>139</v>
      </c>
      <c r="B106" s="235"/>
      <c r="C106" s="129" t="s">
        <v>130</v>
      </c>
      <c r="D106" s="130" t="s">
        <v>135</v>
      </c>
      <c r="E106" s="131">
        <v>0.86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12.75">
      <c r="A107" s="235"/>
      <c r="B107" s="235"/>
      <c r="C107" s="132" t="s">
        <v>129</v>
      </c>
      <c r="D107" s="130" t="s">
        <v>135</v>
      </c>
      <c r="E107" s="131">
        <v>1.68</v>
      </c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5.75">
      <c r="A108" s="235"/>
      <c r="B108" s="235"/>
      <c r="C108" s="132" t="s">
        <v>128</v>
      </c>
      <c r="D108" s="133" t="s">
        <v>135</v>
      </c>
      <c r="E108" s="134">
        <f>SUM(E106:E107)</f>
        <v>2.54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9.75" customHeight="1">
      <c r="A109" s="162"/>
      <c r="B109" s="163"/>
      <c r="C109" s="164"/>
      <c r="D109" s="165"/>
      <c r="E109" s="166"/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05" t="s">
        <v>137</v>
      </c>
      <c r="B110" s="205"/>
      <c r="C110" s="132" t="s">
        <v>129</v>
      </c>
      <c r="D110" s="133" t="s">
        <v>135</v>
      </c>
      <c r="E110" s="134">
        <v>3.36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7"/>
      <c r="B111" s="168"/>
      <c r="C111" s="169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05" t="s">
        <v>182</v>
      </c>
      <c r="B112" s="205"/>
      <c r="C112" s="132" t="s">
        <v>129</v>
      </c>
      <c r="D112" s="133" t="s">
        <v>135</v>
      </c>
      <c r="E112" s="134">
        <v>1.21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58"/>
      <c r="B113" s="159"/>
      <c r="C113" s="170"/>
      <c r="D113" s="171"/>
      <c r="E113" s="161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05" t="s">
        <v>132</v>
      </c>
      <c r="B114" s="205"/>
      <c r="C114" s="132" t="s">
        <v>133</v>
      </c>
      <c r="D114" s="133" t="s">
        <v>135</v>
      </c>
      <c r="E114" s="135">
        <v>6.81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11.25">
      <c r="A115" s="21"/>
      <c r="B115" s="20"/>
      <c r="C115" s="20"/>
      <c r="D115" s="21"/>
      <c r="E115" s="2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2.75">
      <c r="A116" s="149" t="s">
        <v>145</v>
      </c>
      <c r="B116" s="141"/>
      <c r="C116" s="141"/>
      <c r="D116" s="141"/>
      <c r="E116" s="142"/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7" t="s">
        <v>156</v>
      </c>
      <c r="B117" s="83"/>
      <c r="C117" s="177"/>
      <c r="D117" s="84"/>
      <c r="E117" s="145"/>
      <c r="F117" s="21"/>
      <c r="G117" s="21"/>
      <c r="H117" s="201" t="s">
        <v>175</v>
      </c>
      <c r="I117" s="202"/>
      <c r="J117" s="202"/>
      <c r="K117" s="202"/>
      <c r="L117" s="203"/>
      <c r="M117" s="43"/>
      <c r="N117" s="43"/>
      <c r="O117" s="43"/>
      <c r="P117" s="43"/>
      <c r="Q117" s="43"/>
      <c r="R117" s="43"/>
      <c r="S117" s="43"/>
    </row>
    <row r="118" spans="1:19" s="2" customFormat="1" ht="11.25">
      <c r="A118" s="7" t="s">
        <v>102</v>
      </c>
      <c r="B118" s="83"/>
      <c r="C118" s="182"/>
      <c r="D118" s="85"/>
      <c r="E118" s="145"/>
      <c r="F118" s="21"/>
      <c r="G118" s="21"/>
      <c r="H118" s="201" t="s">
        <v>167</v>
      </c>
      <c r="I118" s="202"/>
      <c r="J118" s="202"/>
      <c r="K118" s="202"/>
      <c r="L118" s="203"/>
      <c r="M118" s="43"/>
      <c r="N118" s="43"/>
      <c r="O118" s="43"/>
      <c r="P118" s="43"/>
      <c r="Q118" s="43"/>
      <c r="R118" s="43"/>
      <c r="S118" s="43"/>
    </row>
    <row r="119" spans="1:19" s="2" customFormat="1" ht="12">
      <c r="A119" s="249" t="s">
        <v>157</v>
      </c>
      <c r="B119" s="250"/>
      <c r="C119" s="183"/>
      <c r="D119" s="86"/>
      <c r="E119" s="145"/>
      <c r="F119" s="21"/>
      <c r="G119" s="21"/>
      <c r="H119" s="201" t="s">
        <v>168</v>
      </c>
      <c r="I119" s="202"/>
      <c r="J119" s="202"/>
      <c r="K119" s="202"/>
      <c r="L119" s="203"/>
      <c r="M119" s="43"/>
      <c r="N119" s="43"/>
      <c r="O119" s="43"/>
      <c r="P119" s="43"/>
      <c r="Q119" s="43"/>
      <c r="R119" s="43"/>
      <c r="S119" s="43"/>
    </row>
    <row r="120" spans="1:19" s="2" customFormat="1" ht="12.75">
      <c r="A120" s="12"/>
      <c r="B120" s="12"/>
      <c r="C120" s="12"/>
      <c r="D120" s="20"/>
      <c r="E120" s="154"/>
      <c r="F120" s="32"/>
      <c r="G120" s="21"/>
      <c r="H120" s="51"/>
      <c r="I120" s="52"/>
      <c r="M120" s="43"/>
      <c r="N120" s="43"/>
      <c r="O120" s="43"/>
      <c r="P120" s="43"/>
      <c r="Q120" s="43"/>
      <c r="R120" s="43"/>
      <c r="S120" s="43"/>
    </row>
    <row r="121" spans="1:19" s="2" customFormat="1" ht="15" customHeight="1">
      <c r="A121" s="7" t="s">
        <v>103</v>
      </c>
      <c r="B121" s="7"/>
      <c r="C121" s="102" t="s">
        <v>126</v>
      </c>
      <c r="D121" s="251">
        <f>ROUND(PRODUCT(C119,C117),2)</f>
        <v>0</v>
      </c>
      <c r="E121" s="252"/>
      <c r="F121" s="148"/>
      <c r="G121" s="21"/>
      <c r="H121" s="5"/>
      <c r="M121" s="43"/>
      <c r="N121" s="43"/>
      <c r="O121" s="43"/>
      <c r="P121" s="43"/>
      <c r="Q121" s="43"/>
      <c r="R121" s="43"/>
      <c r="S121" s="43"/>
    </row>
    <row r="122" spans="1:19" s="191" customFormat="1" ht="15" customHeight="1">
      <c r="A122" s="111"/>
      <c r="B122" s="111"/>
      <c r="C122" s="189"/>
      <c r="D122" s="190"/>
      <c r="E122" s="190"/>
      <c r="F122" s="148"/>
      <c r="H122" s="111"/>
      <c r="M122" s="192"/>
      <c r="N122" s="192"/>
      <c r="O122" s="192"/>
      <c r="P122" s="192"/>
      <c r="Q122" s="192"/>
      <c r="R122" s="192"/>
      <c r="S122" s="192"/>
    </row>
    <row r="123" spans="1:12" s="73" customFormat="1" ht="15" customHeight="1">
      <c r="A123" s="246" t="s">
        <v>146</v>
      </c>
      <c r="B123" s="247"/>
      <c r="C123" s="247"/>
      <c r="D123" s="247"/>
      <c r="E123" s="248"/>
      <c r="F123" s="75"/>
      <c r="H123" s="257"/>
      <c r="I123" s="257"/>
      <c r="J123" s="117"/>
      <c r="K123" s="118"/>
      <c r="L123" s="119"/>
    </row>
    <row r="124" spans="1:12" s="74" customFormat="1" ht="12.75">
      <c r="A124" s="258" t="s">
        <v>183</v>
      </c>
      <c r="B124" s="259"/>
      <c r="C124" s="103" t="s">
        <v>127</v>
      </c>
      <c r="D124" s="236">
        <f>D99*0.5</f>
        <v>0</v>
      </c>
      <c r="E124" s="236"/>
      <c r="F124" s="76"/>
      <c r="H124" s="257"/>
      <c r="I124" s="257"/>
      <c r="J124" s="98"/>
      <c r="K124" s="118"/>
      <c r="L124" s="119"/>
    </row>
    <row r="125" spans="1:12" s="74" customFormat="1" ht="12.75" customHeight="1">
      <c r="A125" s="258" t="s">
        <v>184</v>
      </c>
      <c r="B125" s="259"/>
      <c r="C125" s="103" t="s">
        <v>127</v>
      </c>
      <c r="D125" s="236">
        <f>D121*0.5</f>
        <v>0</v>
      </c>
      <c r="E125" s="236"/>
      <c r="F125" s="76"/>
      <c r="H125" s="257"/>
      <c r="I125" s="257"/>
      <c r="J125" s="98"/>
      <c r="K125" s="99"/>
      <c r="L125" s="100"/>
    </row>
    <row r="126" spans="1:12" s="74" customFormat="1" ht="18">
      <c r="A126" s="237" t="s">
        <v>147</v>
      </c>
      <c r="B126" s="237"/>
      <c r="C126" s="104" t="s">
        <v>127</v>
      </c>
      <c r="D126" s="238">
        <f>SUM(D124:E125)</f>
        <v>0</v>
      </c>
      <c r="E126" s="238"/>
      <c r="F126" s="77"/>
      <c r="H126" s="98"/>
      <c r="I126" s="98"/>
      <c r="J126" s="98"/>
      <c r="K126" s="120"/>
      <c r="L126" s="121"/>
    </row>
    <row r="127" spans="1:12" s="74" customFormat="1" ht="12.75" customHeight="1">
      <c r="A127" s="198"/>
      <c r="B127" s="198"/>
      <c r="C127" s="199"/>
      <c r="D127" s="200"/>
      <c r="E127" s="200"/>
      <c r="F127" s="95"/>
      <c r="H127" s="98"/>
      <c r="I127" s="98"/>
      <c r="J127" s="98"/>
      <c r="K127" s="120"/>
      <c r="L127" s="121"/>
    </row>
    <row r="128" spans="1:12" s="74" customFormat="1" ht="28.5" customHeight="1">
      <c r="A128" s="253" t="s">
        <v>185</v>
      </c>
      <c r="B128" s="254"/>
      <c r="C128" s="255"/>
      <c r="D128" s="172" t="str">
        <f>IF(D126&lt;=1000,"NO","SI")</f>
        <v>NO</v>
      </c>
      <c r="E128" s="173"/>
      <c r="F128" s="78"/>
      <c r="H128" s="257"/>
      <c r="I128" s="257"/>
      <c r="J128" s="117"/>
      <c r="K128" s="118"/>
      <c r="L128" s="119"/>
    </row>
    <row r="129" spans="1:12" s="74" customFormat="1" ht="15" customHeight="1">
      <c r="A129" s="263" t="s">
        <v>138</v>
      </c>
      <c r="B129" s="263"/>
      <c r="C129" s="260"/>
      <c r="D129" s="261"/>
      <c r="E129" s="261"/>
      <c r="F129" s="79"/>
      <c r="H129" s="257"/>
      <c r="I129" s="257"/>
      <c r="J129" s="98"/>
      <c r="K129" s="118"/>
      <c r="L129" s="119"/>
    </row>
    <row r="130" spans="1:12" s="74" customFormat="1" ht="15.75" customHeight="1">
      <c r="A130" s="259" t="s">
        <v>134</v>
      </c>
      <c r="B130" s="259"/>
      <c r="C130" s="104" t="s">
        <v>127</v>
      </c>
      <c r="D130" s="238">
        <f>IF(D126&lt;=1000,0,D126/6)</f>
        <v>0</v>
      </c>
      <c r="E130" s="238"/>
      <c r="F130" s="80"/>
      <c r="H130" s="257"/>
      <c r="I130" s="257"/>
      <c r="J130" s="98"/>
      <c r="K130" s="99"/>
      <c r="L130" s="100"/>
    </row>
    <row r="131" spans="1:12" s="74" customFormat="1" ht="12.75" customHeight="1">
      <c r="A131" s="96"/>
      <c r="B131" s="96"/>
      <c r="C131" s="93"/>
      <c r="D131" s="94"/>
      <c r="E131" s="94"/>
      <c r="F131" s="80"/>
      <c r="H131" s="97"/>
      <c r="I131" s="97"/>
      <c r="J131" s="98"/>
      <c r="K131" s="99"/>
      <c r="L131" s="100"/>
    </row>
    <row r="132" spans="1:12" s="74" customFormat="1" ht="15.75">
      <c r="A132" s="262" t="s">
        <v>125</v>
      </c>
      <c r="B132" s="262"/>
      <c r="C132" s="262"/>
      <c r="D132" s="262"/>
      <c r="E132" s="262"/>
      <c r="F132" s="79"/>
      <c r="H132" s="98"/>
      <c r="I132" s="98"/>
      <c r="J132" s="98"/>
      <c r="K132" s="120"/>
      <c r="L132" s="121"/>
    </row>
    <row r="133" spans="1:12" s="74" customFormat="1" ht="12.75" customHeight="1">
      <c r="A133" s="259" t="s">
        <v>148</v>
      </c>
      <c r="B133" s="259"/>
      <c r="C133" s="103" t="s">
        <v>127</v>
      </c>
      <c r="D133" s="236">
        <f>IF(D126&lt;=1000,0,D126-D130)</f>
        <v>0</v>
      </c>
      <c r="E133" s="236"/>
      <c r="F133" s="81"/>
      <c r="H133" s="265"/>
      <c r="I133" s="265"/>
      <c r="J133" s="98"/>
      <c r="K133" s="99"/>
      <c r="L133" s="100"/>
    </row>
    <row r="134" spans="1:12" s="74" customFormat="1" ht="12.75" customHeight="1">
      <c r="A134" s="259" t="s">
        <v>149</v>
      </c>
      <c r="B134" s="259"/>
      <c r="C134" s="103" t="s">
        <v>127</v>
      </c>
      <c r="D134" s="236">
        <f>ROUND(PRODUCT(D133)/3,2)</f>
        <v>0</v>
      </c>
      <c r="E134" s="236"/>
      <c r="F134" s="81"/>
      <c r="H134" s="265"/>
      <c r="I134" s="265"/>
      <c r="J134" s="98"/>
      <c r="K134" s="99"/>
      <c r="L134" s="100"/>
    </row>
    <row r="135" spans="1:12" s="74" customFormat="1" ht="18">
      <c r="A135" s="266" t="s">
        <v>150</v>
      </c>
      <c r="B135" s="267"/>
      <c r="C135" s="104" t="s">
        <v>127</v>
      </c>
      <c r="D135" s="238">
        <f>SUM(D133:D134)</f>
        <v>0</v>
      </c>
      <c r="E135" s="238"/>
      <c r="F135" s="82"/>
      <c r="H135" s="98"/>
      <c r="I135" s="98"/>
      <c r="J135" s="98"/>
      <c r="K135" s="122"/>
      <c r="L135" s="121"/>
    </row>
    <row r="136" spans="1:19" s="2" customFormat="1" ht="15.75">
      <c r="A136" s="28"/>
      <c r="B136" s="28"/>
      <c r="C136" s="28"/>
      <c r="D136" s="28"/>
      <c r="E136" s="28"/>
      <c r="F136" s="186"/>
      <c r="G136" s="20"/>
      <c r="H136" s="265"/>
      <c r="I136" s="265"/>
      <c r="J136" s="98"/>
      <c r="K136" s="99"/>
      <c r="L136" s="123"/>
      <c r="M136" s="43"/>
      <c r="N136" s="43"/>
      <c r="O136" s="43"/>
      <c r="P136" s="43"/>
      <c r="Q136" s="43"/>
      <c r="R136" s="43"/>
      <c r="S136" s="43"/>
    </row>
    <row r="137" spans="1:19" s="2" customFormat="1" ht="12.75">
      <c r="A137" s="184" t="s">
        <v>169</v>
      </c>
      <c r="B137" s="185"/>
      <c r="C137" s="28"/>
      <c r="D137" s="28"/>
      <c r="E137" s="28"/>
      <c r="F137" s="28"/>
      <c r="G137" s="20"/>
      <c r="H137" s="20"/>
      <c r="M137" s="43"/>
      <c r="N137" s="43"/>
      <c r="O137" s="43"/>
      <c r="P137" s="43"/>
      <c r="Q137" s="43"/>
      <c r="R137" s="43"/>
      <c r="S137" s="43"/>
    </row>
    <row r="138" spans="1:19" s="2" customFormat="1" ht="11.25">
      <c r="A138" s="29"/>
      <c r="B138" s="30"/>
      <c r="C138" s="30"/>
      <c r="D138" s="30"/>
      <c r="E138" s="30"/>
      <c r="F138" s="30"/>
      <c r="G138" s="20"/>
      <c r="H138" s="20"/>
      <c r="M138" s="43"/>
      <c r="N138" s="43"/>
      <c r="O138" s="43"/>
      <c r="P138" s="43"/>
      <c r="Q138" s="43"/>
      <c r="R138" s="43"/>
      <c r="S138" s="43"/>
    </row>
    <row r="139" spans="1:19" s="2" customFormat="1" ht="11.25">
      <c r="A139" s="18"/>
      <c r="B139" s="18"/>
      <c r="C139" s="18"/>
      <c r="D139" s="18"/>
      <c r="E139" s="18"/>
      <c r="F139" s="1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18"/>
      <c r="B140" s="18"/>
      <c r="C140" s="18"/>
      <c r="D140" s="18"/>
      <c r="E140" s="18"/>
      <c r="F140" s="18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20"/>
      <c r="B144" s="31"/>
      <c r="C144" s="18"/>
      <c r="D144" s="20"/>
      <c r="E144" s="20"/>
      <c r="F144" s="31"/>
      <c r="G144" s="32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20"/>
      <c r="B145" s="20"/>
      <c r="C145" s="20"/>
      <c r="D145" s="20"/>
      <c r="E145" s="20"/>
      <c r="F145" s="20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2.75">
      <c r="A146" s="22"/>
      <c r="B146" s="23"/>
      <c r="C146" s="20"/>
      <c r="D146" s="20"/>
      <c r="E146" s="20"/>
      <c r="F146" s="20"/>
      <c r="G146" s="20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8"/>
      <c r="C147" s="28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1.25">
      <c r="A148" s="20"/>
      <c r="B148" s="30"/>
      <c r="C148" s="3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2.75">
      <c r="A149" s="33"/>
      <c r="B149" s="34"/>
      <c r="C149" s="1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2.75">
      <c r="A150" s="33"/>
      <c r="B150" s="34"/>
      <c r="C150" s="18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1.25">
      <c r="A153" s="20"/>
      <c r="B153" s="35"/>
      <c r="C153" s="18"/>
      <c r="D153" s="35"/>
      <c r="E153" s="36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1.25">
      <c r="A154" s="20"/>
      <c r="B154" s="20"/>
      <c r="C154" s="20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2.75">
      <c r="A155" s="22"/>
      <c r="B155" s="20"/>
      <c r="C155" s="20"/>
      <c r="D155" s="20"/>
      <c r="E155" s="20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34"/>
      <c r="B156" s="34"/>
      <c r="C156" s="34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30"/>
      <c r="B157" s="30"/>
      <c r="C157" s="30"/>
      <c r="D157" s="20"/>
      <c r="E157" s="19"/>
      <c r="F157" s="19"/>
      <c r="G157" s="19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20"/>
      <c r="B158" s="20"/>
      <c r="C158" s="20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1.25">
      <c r="A159" s="20"/>
      <c r="B159" s="20"/>
      <c r="C159" s="20"/>
      <c r="D159" s="20"/>
      <c r="E159" s="20"/>
      <c r="F159" s="20"/>
      <c r="G159" s="20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1"/>
      <c r="B165" s="21"/>
      <c r="C165" s="21"/>
      <c r="D165" s="21"/>
      <c r="E165" s="21"/>
      <c r="F165" s="21"/>
      <c r="G165" s="21"/>
      <c r="H165" s="21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1"/>
      <c r="B166" s="21"/>
      <c r="C166" s="21"/>
      <c r="D166" s="21"/>
      <c r="E166" s="21"/>
      <c r="F166" s="21"/>
      <c r="G166" s="21"/>
      <c r="H166" s="21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3:19" s="2" customFormat="1" ht="11.25">
      <c r="M174" s="43"/>
      <c r="N174" s="43"/>
      <c r="O174" s="43"/>
      <c r="P174" s="43"/>
      <c r="Q174" s="43"/>
      <c r="R174" s="43"/>
      <c r="S174" s="43"/>
    </row>
    <row r="175" spans="13:19" s="2" customFormat="1" ht="11.25"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</sheetData>
  <sheetProtection sheet="1"/>
  <mergeCells count="59">
    <mergeCell ref="A3:F3"/>
    <mergeCell ref="H136:I136"/>
    <mergeCell ref="H133:I133"/>
    <mergeCell ref="H134:I134"/>
    <mergeCell ref="A134:B134"/>
    <mergeCell ref="D133:E133"/>
    <mergeCell ref="D134:E134"/>
    <mergeCell ref="H128:I130"/>
    <mergeCell ref="A135:B135"/>
    <mergeCell ref="A133:B133"/>
    <mergeCell ref="C129:E129"/>
    <mergeCell ref="D130:E130"/>
    <mergeCell ref="A132:E132"/>
    <mergeCell ref="A129:B129"/>
    <mergeCell ref="A130:B130"/>
    <mergeCell ref="D135:E135"/>
    <mergeCell ref="A128:C128"/>
    <mergeCell ref="J77:K77"/>
    <mergeCell ref="J99:K99"/>
    <mergeCell ref="J97:J98"/>
    <mergeCell ref="K97:K98"/>
    <mergeCell ref="H123:I125"/>
    <mergeCell ref="A125:B125"/>
    <mergeCell ref="D125:E125"/>
    <mergeCell ref="A124:B124"/>
    <mergeCell ref="D121:E121"/>
    <mergeCell ref="D124:E124"/>
    <mergeCell ref="A126:B126"/>
    <mergeCell ref="D126:E126"/>
    <mergeCell ref="A1:G1"/>
    <mergeCell ref="B5:E5"/>
    <mergeCell ref="B6:E6"/>
    <mergeCell ref="A123:E123"/>
    <mergeCell ref="A119:B119"/>
    <mergeCell ref="D99:E99"/>
    <mergeCell ref="C87:E87"/>
    <mergeCell ref="F86:F87"/>
    <mergeCell ref="A80:B80"/>
    <mergeCell ref="C80:E80"/>
    <mergeCell ref="A106:B108"/>
    <mergeCell ref="A110:B110"/>
    <mergeCell ref="A112:B112"/>
    <mergeCell ref="A102:B104"/>
    <mergeCell ref="A114:B114"/>
    <mergeCell ref="H4:I4"/>
    <mergeCell ref="I10:J18"/>
    <mergeCell ref="I20:J21"/>
    <mergeCell ref="A46:D46"/>
    <mergeCell ref="E85:E86"/>
    <mergeCell ref="C81:D81"/>
    <mergeCell ref="H46:J49"/>
    <mergeCell ref="H54:J59"/>
    <mergeCell ref="C85:D86"/>
    <mergeCell ref="H96:K96"/>
    <mergeCell ref="H117:L117"/>
    <mergeCell ref="H118:L118"/>
    <mergeCell ref="H119:L119"/>
    <mergeCell ref="H77:I77"/>
    <mergeCell ref="H94:K94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6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2018-12-14T10:46:17Z</cp:lastPrinted>
  <dcterms:created xsi:type="dcterms:W3CDTF">1998-05-12T07:43:04Z</dcterms:created>
  <dcterms:modified xsi:type="dcterms:W3CDTF">2018-12-21T11:40:53Z</dcterms:modified>
  <cp:category/>
  <cp:version/>
  <cp:contentType/>
  <cp:contentStatus/>
</cp:coreProperties>
</file>