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<sst xmlns="http://schemas.openxmlformats.org/spreadsheetml/2006/main" count="223" uniqueCount="187">
  <si>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</si>
  <si>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</si>
  <si>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</si>
  <si>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</si>
  <si>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</si>
  <si>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</si>
  <si>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</si>
  <si>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</si>
  <si>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</si>
  <si>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</si>
  <si>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</si>
  <si>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</si>
  <si>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</si>
  <si>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</si>
  <si>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</si>
  <si>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</si>
  <si>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</si>
  <si>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</si>
  <si>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</si>
  <si>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</si>
  <si>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</si>
  <si>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</si>
  <si>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</si>
  <si>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</si>
  <si>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</si>
  <si>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</si>
  <si>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</si>
  <si>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</si>
  <si>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</si>
  <si>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</si>
  <si>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</si>
  <si>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</si>
  <si>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</si>
  <si>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</si>
  <si>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</si>
  <si>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</si>
  <si>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</si>
  <si>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</si>
  <si>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</si>
  <si>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</si>
  <si>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</si>
  <si>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</si>
  <si>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</si>
  <si>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</si>
  <si>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</si>
  <si>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</si>
  <si>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</si>
  <si>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</si>
  <si>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</si>
  <si>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</si>
  <si>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</si>
  <si>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</si>
  <si>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</si>
  <si>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</si>
  <si>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</si>
  <si>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</si>
  <si>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</si>
  <si>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</si>
  <si>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</si>
  <si>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</si>
  <si>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</si>
  <si>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</si>
  <si>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</si>
  <si>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</si>
  <si>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</si>
  <si>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</si>
  <si>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</si>
  <si>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</si>
  <si>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</si>
  <si>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</si>
  <si>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</si>
  <si>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</si>
  <si>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</si>
  <si>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</si>
  <si>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</si>
  <si>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</si>
  <si>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</si>
  <si>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</si>
  <si>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</si>
  <si>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</si>
  <si>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</si>
  <si>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</si>
  <si>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</si>
  <si>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</si>
  <si>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</si>
  <si>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</si>
  <si>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</si>
  <si>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</si>
  <si>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</si>
  <si>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</si>
  <si>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</si>
  <si>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</si>
  <si>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</si>
  <si>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</si>
  <si>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</si>
  <si>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</si>
  <si>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</si>
  <si>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</si>
  <si>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</si>
  <si>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</si>
  <si>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</si>
  <si>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</si>
  <si>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</si>
  <si>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</si>
  <si>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</si>
  <si>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</si>
  <si>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</si>
  <si>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</si>
  <si>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</si>
  <si>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</si>
  <si>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</si>
  <si>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</si>
  <si>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</si>
  <si>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</si>
  <si>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</si>
  <si>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</si>
  <si>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</si>
  <si>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</si>
  <si>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</si>
  <si>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</si>
  <si>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</si>
  <si>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</si>
  <si>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</si>
  <si>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</si>
  <si>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</si>
  <si>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 xml:space="preserve">€. </t>
  </si>
  <si>
    <t>€.</t>
  </si>
  <si>
    <t>Totale Contrributo</t>
  </si>
  <si>
    <t>O.U. Secondaria</t>
  </si>
  <si>
    <t>O.U. Primaria</t>
  </si>
  <si>
    <t>Zone E (Verde Agricolo)</t>
  </si>
  <si>
    <t>€./mq.</t>
  </si>
  <si>
    <t>Zone Res.li Stagionali</t>
  </si>
  <si>
    <t>O.U. Pri. e Sec.</t>
  </si>
  <si>
    <t>€./mc.</t>
  </si>
  <si>
    <t>1^ Rata nonché rata semestrale</t>
  </si>
  <si>
    <t>Calcolo  Polizza  Fidejussoria</t>
  </si>
  <si>
    <t>Zone Residenziali  Omogenee</t>
  </si>
  <si>
    <t>Zone Residenziali  A e B (Demol.ne, Ricostr.ne, Ampl.to, Sopr.ne)</t>
  </si>
  <si>
    <t>Zone Residenziali C (PdL)</t>
  </si>
  <si>
    <t>N° 6 rate</t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</si>
  <si>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</si>
  <si>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</si>
  <si>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</si>
  <si>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</si>
  <si>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t>DETERMINAZIONE DEL COSTO DI COSTRUZIONE</t>
  </si>
  <si>
    <t>DETERMINAZIONE DEGLI ONERI DI URBANIZZAZIONE</t>
  </si>
  <si>
    <t>Totale</t>
  </si>
  <si>
    <t>Calcolo penale</t>
  </si>
  <si>
    <t>Contributo di Costruzione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</si>
  <si>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</si>
  <si>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</si>
  <si>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</si>
  <si>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</si>
  <si>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</si>
  <si>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3 - Costo determinato dal Comune            €/mc</t>
  </si>
  <si>
    <t>scala di servizio</t>
  </si>
  <si>
    <t>più di un ascensore per ogni scala</t>
  </si>
  <si>
    <t>altezza netta &gt; m.3,00</t>
  </si>
  <si>
    <t>piscina a servizio di edifici</t>
  </si>
  <si>
    <t>alloggi di custodia</t>
  </si>
  <si>
    <t xml:space="preserve">Carlentini, </t>
  </si>
  <si>
    <t>DESTINAZIONE INTERVENTO</t>
  </si>
  <si>
    <t>A - Digitare il valore corrispondente alla classe, come da tabella</t>
  </si>
  <si>
    <t>C - Digitare il valore corrispondente, come da tabella</t>
  </si>
  <si>
    <t>B - Digitare il valore corrispondente, come da tabella</t>
  </si>
  <si>
    <t>2 - Digitare la classificazione della zona, come da tabella</t>
  </si>
  <si>
    <t>3 - Digitare il costo a mq. riferito alla zona, come da tabella</t>
  </si>
  <si>
    <t>1 - Volume  v.p.p di ristrutturazione =              mc.</t>
  </si>
  <si>
    <t>1 - Digitare il volume totale di tutte le unità immobiliari oggetto di ristrutturazione</t>
  </si>
  <si>
    <t>RICHIEDENTE</t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</si>
  <si>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</si>
  <si>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r>
      <rPr>
        <b/>
        <sz val="8"/>
        <rFont val="Arial"/>
        <family val="2"/>
      </rPr>
      <t xml:space="preserve">Vanno imputate le sole superfici oggetto di  ampliamento e/o sopraelevazione.                                       </t>
    </r>
    <r>
      <rPr>
        <sz val="8"/>
        <rFont val="Arial"/>
        <family val="2"/>
      </rPr>
      <t>Nella colonna (19) va digitata la "Su", di cui all'art.3 e la "Snr" per servizi ed accessori, di cui all'art.2 del D.M. 03/05/1977.</t>
    </r>
  </si>
  <si>
    <r>
      <t xml:space="preserve">Vanno imputate le sole superfici oggetto di  ampliamento e/o sopraelevazione.                                       </t>
    </r>
    <r>
      <rPr>
        <sz val="8"/>
        <rFont val="Arial"/>
        <family val="2"/>
      </rPr>
  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  </r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</si>
  <si>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 03/05/1977,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</si>
  <si>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</t>
    </r>
    <r>
      <rPr>
        <b/>
        <sz val="8"/>
        <rFont val="Arial"/>
        <family val="2"/>
      </rPr>
      <t xml:space="preserve">Vanno imputate tutte le superfici dell'intero fabbricato, compreso l'ampl.to e/o la sopr.ne, ciò ai fini della quantificazione della classe dell'edificio. </t>
    </r>
    <r>
      <rPr>
        <sz val="8"/>
        <rFont val="Arial"/>
        <family val="2"/>
      </rPr>
      <t xml:space="preserve">                                                                                          Nella colonna (2) va digitato il numero degli alloggi e nella colonna (3) la superficie che deriva dalla somma delle superfici di ogni alloggio che rientra in ciascuna classe di superficie (colonna (1)).     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e alla colonna (3) la superficie di 360 mq.</t>
    </r>
  </si>
  <si>
    <t>PRATICA  N°</t>
  </si>
  <si>
    <t>B-</t>
  </si>
  <si>
    <t>Costo a mq. di costruzione maggiorato Ax1+(M/100)</t>
  </si>
  <si>
    <t>Costo di costruzione dell'edificio (Sc+St) x B</t>
  </si>
  <si>
    <t>Contributo dovuto Q% x C =</t>
  </si>
  <si>
    <t>In Verde i Campi di Input dati</t>
  </si>
  <si>
    <t>Costo di costruzione ridotto del 20%</t>
  </si>
  <si>
    <t>Oneri di urbanizzazione ridotti del 20%</t>
  </si>
  <si>
    <t>CONTRIBUTO  DI  COSTRUZIONE  DOVUTO</t>
  </si>
  <si>
    <r>
      <t>Possibilità di Rateizzazione</t>
    </r>
    <r>
      <rPr>
        <b/>
        <sz val="10"/>
        <rFont val="Arial"/>
        <family val="2"/>
      </rPr>
      <t xml:space="preserve">                            (Delibera di C.C. n.14/2010)</t>
    </r>
  </si>
  <si>
    <r>
      <t xml:space="preserve">Determinazione del Contributo di Costruzione                                                </t>
    </r>
    <r>
      <rPr>
        <b/>
        <sz val="12"/>
        <color indexed="8"/>
        <rFont val="Times New Roman"/>
        <family val="1"/>
      </rPr>
      <t xml:space="preserve">(Costo di Costruzione e Oneri di Urbanizzazione)                                                                            art.7, L.R. n.16/2016 con le riduzioni di cui all'art.4, L.R. n.6/2010 (piano casa)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</si>
</sst>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name val="Courier Compressed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2" fontId="4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 horizontal="left" vertical="center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23" fillId="0" borderId="10" xfId="0" applyNumberFormat="1" applyFont="1" applyBorder="1" applyAlignment="1">
      <alignment vertical="center"/>
    </xf>
    <xf numFmtId="0" fontId="22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2" fontId="26" fillId="0" borderId="11" xfId="62" applyNumberFormat="1" applyFont="1" applyFill="1" applyBorder="1" applyAlignment="1">
      <alignment horizontal="right" vertical="center"/>
    </xf>
    <xf numFmtId="0" fontId="26" fillId="0" borderId="11" xfId="62" applyNumberFormat="1" applyFont="1" applyFill="1" applyBorder="1" applyAlignment="1">
      <alignment horizontal="right" vertical="center"/>
    </xf>
    <xf numFmtId="0" fontId="14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1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15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5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/>
    </xf>
    <xf numFmtId="2" fontId="29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 horizontal="right" vertical="center"/>
    </xf>
    <xf numFmtId="2" fontId="31" fillId="0" borderId="20" xfId="0" applyNumberFormat="1" applyFont="1" applyFill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right" vertical="center"/>
    </xf>
    <xf numFmtId="2" fontId="32" fillId="0" borderId="20" xfId="0" applyNumberFormat="1" applyFont="1" applyFill="1" applyBorder="1" applyAlignment="1">
      <alignment horizontal="left" vertical="center"/>
    </xf>
    <xf numFmtId="2" fontId="32" fillId="0" borderId="20" xfId="0" applyNumberFormat="1" applyFont="1" applyFill="1" applyBorder="1" applyAlignment="1">
      <alignment horizontal="left"/>
    </xf>
    <xf numFmtId="0" fontId="27" fillId="0" borderId="22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2" fontId="31" fillId="0" borderId="23" xfId="0" applyNumberFormat="1" applyFont="1" applyFill="1" applyBorder="1" applyAlignment="1">
      <alignment horizontal="right" vertical="center"/>
    </xf>
    <xf numFmtId="2" fontId="31" fillId="0" borderId="24" xfId="0" applyNumberFormat="1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2" fillId="0" borderId="15" xfId="62" applyNumberFormat="1" applyFont="1" applyFill="1" applyBorder="1" applyAlignment="1" applyProtection="1">
      <alignment horizontal="right" vertical="center"/>
      <protection/>
    </xf>
    <xf numFmtId="172" fontId="22" fillId="0" borderId="15" xfId="62" applyNumberFormat="1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1" fillId="35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left"/>
    </xf>
    <xf numFmtId="0" fontId="26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29" fillId="33" borderId="25" xfId="0" applyFont="1" applyFill="1" applyBorder="1" applyAlignment="1">
      <alignment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7" borderId="11" xfId="0" applyFont="1" applyFill="1" applyBorder="1" applyAlignment="1">
      <alignment horizontal="left"/>
    </xf>
    <xf numFmtId="2" fontId="4" fillId="7" borderId="27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/>
    </xf>
    <xf numFmtId="2" fontId="4" fillId="7" borderId="12" xfId="0" applyNumberFormat="1" applyFont="1" applyFill="1" applyBorder="1" applyAlignment="1">
      <alignment horizontal="center" vertical="center"/>
    </xf>
    <xf numFmtId="2" fontId="4" fillId="7" borderId="27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/>
    </xf>
    <xf numFmtId="2" fontId="4" fillId="7" borderId="2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hidden="1"/>
    </xf>
    <xf numFmtId="0" fontId="0" fillId="0" borderId="15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6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15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14" fillId="0" borderId="10" xfId="6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172" fontId="22" fillId="0" borderId="0" xfId="62" applyNumberFormat="1" applyFont="1" applyFill="1" applyBorder="1" applyAlignment="1" applyProtection="1">
      <alignment horizontal="center" vertical="center"/>
      <protection/>
    </xf>
    <xf numFmtId="172" fontId="14" fillId="0" borderId="26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27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5" fillId="33" borderId="11" xfId="0" applyFont="1" applyFill="1" applyBorder="1" applyAlignment="1">
      <alignment vertical="center" wrapText="1"/>
    </xf>
    <xf numFmtId="0" fontId="15" fillId="33" borderId="27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4" xfId="0" applyNumberFormat="1" applyFont="1" applyFill="1" applyBorder="1" applyAlignment="1">
      <alignment horizontal="left" vertical="top" wrapText="1"/>
    </xf>
    <xf numFmtId="0" fontId="4" fillId="7" borderId="15" xfId="0" applyNumberFormat="1" applyFont="1" applyFill="1" applyBorder="1" applyAlignment="1">
      <alignment horizontal="left" vertical="top" wrapText="1"/>
    </xf>
    <xf numFmtId="0" fontId="4" fillId="7" borderId="16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left" vertical="top" wrapText="1"/>
    </xf>
    <xf numFmtId="0" fontId="4" fillId="7" borderId="17" xfId="0" applyNumberFormat="1" applyFont="1" applyFill="1" applyBorder="1" applyAlignment="1">
      <alignment horizontal="left" vertical="top" wrapText="1"/>
    </xf>
    <xf numFmtId="0" fontId="4" fillId="7" borderId="33" xfId="0" applyNumberFormat="1" applyFont="1" applyFill="1" applyBorder="1" applyAlignment="1">
      <alignment horizontal="left" vertical="top" wrapText="1"/>
    </xf>
    <xf numFmtId="0" fontId="4" fillId="7" borderId="34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36" fillId="7" borderId="14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/>
    </xf>
    <xf numFmtId="0" fontId="12" fillId="0" borderId="27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57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36" t="s">
        <v>124</v>
      </c>
      <c r="B1" s="236"/>
      <c r="C1" s="236"/>
      <c r="D1" s="236"/>
      <c r="E1" s="236"/>
      <c r="F1" s="236"/>
      <c r="G1" s="236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1.5" customHeight="1">
      <c r="A3" s="218" t="s">
        <v>186</v>
      </c>
      <c r="B3" s="218"/>
      <c r="C3" s="218"/>
      <c r="D3" s="218"/>
      <c r="E3" s="218"/>
      <c r="F3" s="218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2.75" customHeight="1">
      <c r="A4" s="38"/>
      <c r="B4" s="37"/>
      <c r="C4" s="36"/>
      <c r="D4" s="39"/>
      <c r="E4" s="39"/>
      <c r="F4" s="39"/>
      <c r="G4" s="39"/>
      <c r="H4" s="252" t="s">
        <v>181</v>
      </c>
      <c r="I4" s="253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170</v>
      </c>
      <c r="B5" s="237"/>
      <c r="C5" s="238"/>
      <c r="D5" s="238"/>
      <c r="E5" s="239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69" t="s">
        <v>162</v>
      </c>
      <c r="B6" s="240"/>
      <c r="C6" s="241"/>
      <c r="D6" s="241"/>
      <c r="E6" s="242"/>
      <c r="F6" s="13"/>
      <c r="G6" s="13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176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s="199" customFormat="1" ht="9.75" customHeight="1">
      <c r="A8" s="200"/>
      <c r="B8" s="201"/>
      <c r="C8" s="197"/>
      <c r="D8" s="197"/>
      <c r="E8" s="197"/>
      <c r="F8" s="189"/>
      <c r="G8" s="189"/>
      <c r="H8" s="190"/>
      <c r="I8" s="190"/>
      <c r="J8" s="190"/>
      <c r="K8" s="190"/>
      <c r="L8" s="190"/>
      <c r="M8" s="193"/>
      <c r="N8" s="193"/>
      <c r="O8" s="198"/>
      <c r="P8" s="198"/>
      <c r="Q8" s="198"/>
      <c r="R8" s="198"/>
      <c r="S8" s="198"/>
    </row>
    <row r="9" spans="1:19" ht="9.75" customHeight="1">
      <c r="A9" s="13"/>
      <c r="B9" s="13"/>
      <c r="C9" s="13"/>
      <c r="D9" s="13"/>
      <c r="E9" s="13"/>
      <c r="F9" s="13"/>
      <c r="G9" s="13"/>
      <c r="I9"/>
      <c r="J9" s="2"/>
      <c r="K9" s="2"/>
      <c r="L9" s="2"/>
      <c r="M9" s="42"/>
      <c r="N9" s="42"/>
      <c r="O9" s="43"/>
      <c r="P9" s="43"/>
      <c r="Q9" s="43"/>
      <c r="R9" s="43"/>
      <c r="S9" s="43"/>
    </row>
    <row r="10" spans="1:19" ht="17.25" customHeight="1">
      <c r="A10" s="111" t="s">
        <v>150</v>
      </c>
      <c r="B10" s="112"/>
      <c r="C10" s="112"/>
      <c r="D10" s="113"/>
      <c r="E10" s="113"/>
      <c r="F10" s="113"/>
      <c r="G10" s="114"/>
      <c r="I10" s="254" t="s">
        <v>175</v>
      </c>
      <c r="J10" s="255"/>
      <c r="K10" s="256"/>
      <c r="L10" s="2"/>
      <c r="M10" s="42"/>
      <c r="N10" s="42"/>
      <c r="O10" s="43"/>
      <c r="P10" s="43"/>
      <c r="Q10" s="43"/>
      <c r="R10" s="43"/>
      <c r="S10" s="43"/>
    </row>
    <row r="11" spans="1:19" ht="33.75" customHeight="1">
      <c r="A11" s="67" t="s">
        <v>1</v>
      </c>
      <c r="B11" s="67" t="s">
        <v>2</v>
      </c>
      <c r="C11" s="67" t="s">
        <v>3</v>
      </c>
      <c r="D11" s="67" t="s">
        <v>4</v>
      </c>
      <c r="E11" s="67" t="s">
        <v>5</v>
      </c>
      <c r="F11" s="67" t="s">
        <v>6</v>
      </c>
      <c r="G11" s="6"/>
      <c r="I11" s="257"/>
      <c r="J11" s="258"/>
      <c r="K11" s="259"/>
      <c r="L11" s="2"/>
      <c r="M11" s="42"/>
      <c r="N11" s="42"/>
      <c r="O11" s="43"/>
      <c r="P11" s="43"/>
      <c r="Q11" s="43"/>
      <c r="R11" s="43"/>
      <c r="S11" s="43"/>
    </row>
    <row r="12" spans="1:19" ht="11.25">
      <c r="A12" s="7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6"/>
      <c r="H12" s="2"/>
      <c r="I12" s="257"/>
      <c r="J12" s="258"/>
      <c r="K12" s="259"/>
      <c r="L12" s="2"/>
      <c r="M12" s="42"/>
      <c r="N12" s="42"/>
      <c r="O12" s="43"/>
      <c r="P12" s="43"/>
      <c r="Q12" s="43"/>
      <c r="R12" s="43"/>
      <c r="S12" s="43"/>
    </row>
    <row r="13" spans="1:19" ht="11.25">
      <c r="A13" s="8" t="s">
        <v>13</v>
      </c>
      <c r="B13" s="166"/>
      <c r="C13" s="167"/>
      <c r="D13" s="48">
        <f>IF(C18&gt;0,ROUND(C13/C18,2),0)</f>
        <v>0</v>
      </c>
      <c r="E13" s="49">
        <v>0</v>
      </c>
      <c r="F13" s="49">
        <f>ROUND(PRODUCT(D13,E13),2)</f>
        <v>0</v>
      </c>
      <c r="G13" s="54"/>
      <c r="H13" s="2"/>
      <c r="I13" s="257"/>
      <c r="J13" s="258"/>
      <c r="K13" s="259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14</v>
      </c>
      <c r="B14" s="166"/>
      <c r="C14" s="167"/>
      <c r="D14" s="48">
        <f>IF(C18&gt;0,ROUND(C14/C18,2),0)</f>
        <v>0</v>
      </c>
      <c r="E14" s="49">
        <v>5</v>
      </c>
      <c r="F14" s="49">
        <f>ROUND(PRODUCT(D14,E14),2)</f>
        <v>0</v>
      </c>
      <c r="G14" s="54"/>
      <c r="H14" s="2"/>
      <c r="I14" s="257"/>
      <c r="J14" s="258"/>
      <c r="K14" s="259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8" t="s">
        <v>15</v>
      </c>
      <c r="B15" s="166"/>
      <c r="C15" s="167"/>
      <c r="D15" s="48">
        <f>IF(C18&gt;0,ROUND(C15/C18,2),0)</f>
        <v>0</v>
      </c>
      <c r="E15" s="49">
        <v>15</v>
      </c>
      <c r="F15" s="49">
        <f>ROUND(PRODUCT(D15,E15),2)</f>
        <v>0</v>
      </c>
      <c r="G15" s="54"/>
      <c r="H15" s="2"/>
      <c r="I15" s="257"/>
      <c r="J15" s="258"/>
      <c r="K15" s="259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8" t="s">
        <v>16</v>
      </c>
      <c r="B16" s="166"/>
      <c r="C16" s="167"/>
      <c r="D16" s="48">
        <f>IF(C18&gt;0,ROUND(C16/C18,2),0)</f>
        <v>0</v>
      </c>
      <c r="E16" s="49">
        <v>30</v>
      </c>
      <c r="F16" s="49">
        <f>ROUND(PRODUCT(D16,E16),2)</f>
        <v>0</v>
      </c>
      <c r="G16" s="54"/>
      <c r="H16" s="2"/>
      <c r="I16" s="257"/>
      <c r="J16" s="258"/>
      <c r="K16" s="259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8" t="s">
        <v>17</v>
      </c>
      <c r="B17" s="166"/>
      <c r="C17" s="167"/>
      <c r="D17" s="48">
        <f>IF(C18&gt;0,ROUND(C17/C18,2),0)</f>
        <v>0</v>
      </c>
      <c r="E17" s="49">
        <v>50</v>
      </c>
      <c r="F17" s="49">
        <f>ROUND(PRODUCT(D17,E17),2)</f>
        <v>0</v>
      </c>
      <c r="G17" s="54"/>
      <c r="I17" s="257"/>
      <c r="J17" s="258"/>
      <c r="K17" s="259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6"/>
      <c r="B18" s="9" t="s">
        <v>18</v>
      </c>
      <c r="C18" s="55">
        <f>SUM(C13:C17)</f>
        <v>0</v>
      </c>
      <c r="D18" s="56"/>
      <c r="E18" s="54"/>
      <c r="F18" s="57" t="s">
        <v>19</v>
      </c>
      <c r="G18" s="45">
        <f>SUM(F13:F17)</f>
        <v>0</v>
      </c>
      <c r="H18" s="2"/>
      <c r="I18" s="260"/>
      <c r="J18" s="261"/>
      <c r="K18" s="262"/>
      <c r="L18" s="2"/>
      <c r="M18" s="42"/>
      <c r="N18" s="42"/>
      <c r="O18" s="43"/>
      <c r="P18" s="43"/>
      <c r="Q18" s="43"/>
      <c r="R18" s="43"/>
      <c r="S18" s="43"/>
    </row>
    <row r="19" spans="1:19" ht="9.75" customHeight="1">
      <c r="A19" s="20"/>
      <c r="B19" s="20"/>
      <c r="C19" s="20"/>
      <c r="D19" s="20"/>
      <c r="E19" s="20"/>
      <c r="F19" s="20"/>
      <c r="G19" s="19"/>
      <c r="H19" s="2"/>
      <c r="I19" s="2"/>
      <c r="J19" s="2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2.75" customHeight="1">
      <c r="A20" s="115" t="s">
        <v>151</v>
      </c>
      <c r="B20" s="116"/>
      <c r="C20" s="113"/>
      <c r="D20" s="113"/>
      <c r="E20" s="114"/>
      <c r="F20" s="20"/>
      <c r="G20" s="20"/>
      <c r="I20" s="254" t="s">
        <v>171</v>
      </c>
      <c r="J20" s="256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33.75" customHeight="1">
      <c r="A21" s="6"/>
      <c r="B21" s="53" t="s">
        <v>20</v>
      </c>
      <c r="C21" s="53" t="s">
        <v>21</v>
      </c>
      <c r="D21" s="19"/>
      <c r="E21" s="117"/>
      <c r="F21" s="20"/>
      <c r="G21" s="20"/>
      <c r="I21" s="260"/>
      <c r="J21" s="262"/>
      <c r="K21"/>
      <c r="L21"/>
      <c r="M21" s="42"/>
      <c r="N21" s="42"/>
      <c r="O21" s="43"/>
      <c r="P21" s="43"/>
      <c r="Q21" s="43"/>
      <c r="R21" s="43"/>
      <c r="S21" s="43"/>
    </row>
    <row r="22" spans="1:19" ht="11.25" customHeight="1">
      <c r="A22" s="6"/>
      <c r="B22" s="5" t="s">
        <v>22</v>
      </c>
      <c r="C22" s="5" t="s">
        <v>23</v>
      </c>
      <c r="D22" s="19"/>
      <c r="E22" s="117"/>
      <c r="F22" s="20"/>
      <c r="G22" s="20"/>
      <c r="I22" s="187"/>
      <c r="J22" s="187"/>
      <c r="K22"/>
      <c r="L22"/>
      <c r="M22" s="42"/>
      <c r="N22" s="42"/>
      <c r="O22" s="43"/>
      <c r="P22" s="43"/>
      <c r="Q22" s="43"/>
      <c r="R22" s="43"/>
      <c r="S22" s="43"/>
    </row>
    <row r="23" spans="1:19" ht="67.5" customHeight="1">
      <c r="A23" s="58" t="s">
        <v>24</v>
      </c>
      <c r="B23" s="10" t="s">
        <v>25</v>
      </c>
      <c r="C23" s="167"/>
      <c r="D23" s="19"/>
      <c r="E23" s="117"/>
      <c r="F23" s="20"/>
      <c r="G23" s="20"/>
      <c r="I23" s="187"/>
      <c r="J23" s="187"/>
      <c r="K23"/>
      <c r="L23"/>
      <c r="M23" s="42"/>
      <c r="N23" s="42"/>
      <c r="O23" s="43"/>
      <c r="P23" s="43"/>
      <c r="Q23" s="43"/>
      <c r="R23" s="43"/>
      <c r="S23" s="43"/>
    </row>
    <row r="24" spans="1:19" ht="21" customHeight="1">
      <c r="A24" s="58" t="s">
        <v>26</v>
      </c>
      <c r="B24" s="10" t="s">
        <v>27</v>
      </c>
      <c r="C24" s="167"/>
      <c r="D24" s="19"/>
      <c r="E24" s="117"/>
      <c r="F24" s="20"/>
      <c r="G24" s="20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21" customHeight="1">
      <c r="A25" s="58" t="s">
        <v>28</v>
      </c>
      <c r="B25" s="10" t="s">
        <v>29</v>
      </c>
      <c r="C25" s="167"/>
      <c r="D25" s="19"/>
      <c r="E25" s="117"/>
      <c r="F25" s="20"/>
      <c r="G25" s="20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12.75" customHeight="1">
      <c r="A26" s="58" t="s">
        <v>30</v>
      </c>
      <c r="B26" s="10" t="s">
        <v>31</v>
      </c>
      <c r="C26" s="167"/>
      <c r="D26" s="19"/>
      <c r="E26" s="117"/>
      <c r="F26" s="20"/>
      <c r="G26" s="20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12.75" customHeight="1">
      <c r="A27" s="6"/>
      <c r="B27" s="59" t="s">
        <v>32</v>
      </c>
      <c r="C27" s="55">
        <f>SUM(C23:C26)</f>
        <v>0</v>
      </c>
      <c r="D27" s="60" t="s">
        <v>33</v>
      </c>
      <c r="E27" s="61">
        <f>IF(C18&gt;0,ROUND(C27/C18*100,2),0)</f>
        <v>0</v>
      </c>
      <c r="F27" s="20"/>
      <c r="G27" s="20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9.75" customHeight="1">
      <c r="A28" s="20"/>
      <c r="B28" s="20"/>
      <c r="C28" s="20"/>
      <c r="D28" s="20"/>
      <c r="E28" s="20"/>
      <c r="F28" s="20"/>
      <c r="G28" s="20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3.5" customHeight="1">
      <c r="A29" s="111" t="s">
        <v>141</v>
      </c>
      <c r="B29" s="112"/>
      <c r="C29" s="112"/>
      <c r="D29" s="118"/>
      <c r="E29" s="20"/>
      <c r="F29" s="20"/>
      <c r="G29" s="20"/>
      <c r="H29" s="2"/>
      <c r="I29"/>
      <c r="J29" s="2"/>
      <c r="K29" s="2"/>
      <c r="L29" s="2"/>
      <c r="M29" s="42"/>
      <c r="N29" s="42"/>
      <c r="O29" s="43"/>
      <c r="P29" s="43"/>
      <c r="Q29" s="43"/>
      <c r="R29" s="43"/>
      <c r="S29" s="43"/>
    </row>
    <row r="30" spans="1:19" ht="43.5" customHeight="1">
      <c r="A30" s="67" t="s">
        <v>34</v>
      </c>
      <c r="B30" s="67" t="s">
        <v>35</v>
      </c>
      <c r="C30" s="67" t="s">
        <v>36</v>
      </c>
      <c r="D30" s="88"/>
      <c r="E30" s="20"/>
      <c r="F30" s="20"/>
      <c r="G30" s="20"/>
      <c r="H30" s="2"/>
      <c r="I30" s="2"/>
      <c r="J30"/>
      <c r="K30"/>
      <c r="L30"/>
      <c r="M30" s="40"/>
      <c r="N30" s="40"/>
      <c r="O30" s="43"/>
      <c r="P30" s="43"/>
      <c r="Q30" s="43"/>
      <c r="R30" s="43"/>
      <c r="S30" s="43"/>
    </row>
    <row r="31" spans="1:19" ht="16.5" customHeight="1">
      <c r="A31" s="5" t="s">
        <v>37</v>
      </c>
      <c r="B31" s="5" t="s">
        <v>38</v>
      </c>
      <c r="C31" s="5" t="s">
        <v>39</v>
      </c>
      <c r="D31" s="6"/>
      <c r="E31" s="13"/>
      <c r="F31" s="13"/>
      <c r="G31" s="13"/>
      <c r="H31"/>
      <c r="I31"/>
      <c r="J31"/>
      <c r="K31"/>
      <c r="L31"/>
      <c r="M31" s="40"/>
      <c r="N31" s="40"/>
      <c r="O31" s="43"/>
      <c r="P31" s="43"/>
      <c r="Q31" s="43"/>
      <c r="R31" s="43"/>
      <c r="S31" s="43"/>
    </row>
    <row r="32" spans="1:19" ht="12.75">
      <c r="A32" s="8" t="s">
        <v>40</v>
      </c>
      <c r="B32" s="8" t="s">
        <v>41</v>
      </c>
      <c r="C32" s="8">
        <v>0</v>
      </c>
      <c r="D32" s="6"/>
      <c r="E32" s="13"/>
      <c r="F32" s="13"/>
      <c r="G32" s="13"/>
      <c r="H32"/>
      <c r="I3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7.25" customHeight="1">
      <c r="A33" s="8" t="s">
        <v>42</v>
      </c>
      <c r="B33" s="8" t="s">
        <v>41</v>
      </c>
      <c r="C33" s="8">
        <v>10</v>
      </c>
      <c r="D33" s="6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5" customHeight="1">
      <c r="A34" s="8" t="s">
        <v>43</v>
      </c>
      <c r="B34" s="8" t="s">
        <v>41</v>
      </c>
      <c r="C34" s="8">
        <v>20</v>
      </c>
      <c r="D34" s="6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5" customHeight="1">
      <c r="A35" s="8" t="s">
        <v>44</v>
      </c>
      <c r="B35" s="8" t="s">
        <v>41</v>
      </c>
      <c r="C35" s="8">
        <v>30</v>
      </c>
      <c r="D35" s="6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6.5" customHeight="1">
      <c r="A36" s="6"/>
      <c r="B36" s="6" t="s">
        <v>0</v>
      </c>
      <c r="C36" s="8" t="s">
        <v>45</v>
      </c>
      <c r="D36" s="62">
        <f>IF(E27&lt;=50,0,IF(AND(E27&gt;50,E27&lt;=75),10,IF(AND(E27&gt;75,E27&lt;=100),20,IF(E27&gt;100,30,"VALORE ERRATO"))))</f>
        <v>0</v>
      </c>
      <c r="E36" s="18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6.5" customHeight="1">
      <c r="A37" s="19"/>
      <c r="B37" s="19"/>
      <c r="C37" s="17"/>
      <c r="D37" s="1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2.75">
      <c r="A38" s="13"/>
      <c r="B38" s="13"/>
      <c r="C38" s="13"/>
      <c r="D38" s="18"/>
      <c r="E38" s="13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5.75" customHeight="1">
      <c r="A39" s="111" t="s">
        <v>46</v>
      </c>
      <c r="B39" s="113"/>
      <c r="C39" s="119"/>
      <c r="D39" s="114"/>
      <c r="E39" s="13"/>
      <c r="F39" s="13"/>
      <c r="G39" s="13"/>
      <c r="H39" s="263" t="s">
        <v>172</v>
      </c>
      <c r="I39" s="264"/>
      <c r="J39" s="265"/>
      <c r="K39"/>
      <c r="L39"/>
      <c r="M39" s="40"/>
      <c r="N39" s="40"/>
      <c r="O39" s="43"/>
      <c r="P39" s="43"/>
      <c r="Q39" s="43"/>
      <c r="R39" s="43"/>
      <c r="S39" s="43"/>
    </row>
    <row r="40" spans="1:19" ht="22.5" customHeight="1">
      <c r="A40" s="6" t="s">
        <v>0</v>
      </c>
      <c r="B40" s="53" t="s">
        <v>47</v>
      </c>
      <c r="C40" s="53" t="s">
        <v>48</v>
      </c>
      <c r="D40" s="53" t="s">
        <v>49</v>
      </c>
      <c r="E40" s="13"/>
      <c r="F40" s="13"/>
      <c r="G40" s="13"/>
      <c r="H40" s="266"/>
      <c r="I40" s="267"/>
      <c r="J40" s="268"/>
      <c r="K40"/>
      <c r="L40"/>
      <c r="M40" s="40"/>
      <c r="N40" s="40"/>
      <c r="O40" s="43"/>
      <c r="P40" s="43"/>
      <c r="Q40" s="43"/>
      <c r="R40" s="43"/>
      <c r="S40" s="43"/>
    </row>
    <row r="41" spans="1:19" ht="12.75">
      <c r="A41" s="6" t="s">
        <v>0</v>
      </c>
      <c r="B41" s="7" t="s">
        <v>50</v>
      </c>
      <c r="C41" s="7" t="s">
        <v>51</v>
      </c>
      <c r="D41" s="7" t="s">
        <v>52</v>
      </c>
      <c r="E41" s="13"/>
      <c r="F41" s="13"/>
      <c r="G41" s="13"/>
      <c r="H41" s="266"/>
      <c r="I41" s="267"/>
      <c r="J41" s="268"/>
      <c r="K41"/>
      <c r="L41"/>
      <c r="M41" s="40"/>
      <c r="N41" s="40"/>
      <c r="O41" s="43"/>
      <c r="P41" s="43"/>
      <c r="Q41" s="43"/>
      <c r="R41" s="43"/>
      <c r="S41" s="43"/>
    </row>
    <row r="42" spans="1:19" ht="22.5" customHeight="1">
      <c r="A42" s="8">
        <v>1</v>
      </c>
      <c r="B42" s="8" t="s">
        <v>53</v>
      </c>
      <c r="C42" s="10" t="s">
        <v>54</v>
      </c>
      <c r="D42" s="167"/>
      <c r="E42" s="13"/>
      <c r="F42" s="13"/>
      <c r="G42" s="13"/>
      <c r="H42" s="269"/>
      <c r="I42" s="270"/>
      <c r="J42" s="271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8">
        <v>2</v>
      </c>
      <c r="B43" s="8" t="s">
        <v>55</v>
      </c>
      <c r="C43" s="10" t="s">
        <v>56</v>
      </c>
      <c r="D43" s="167"/>
      <c r="E43" s="13"/>
      <c r="F43" s="13"/>
      <c r="G43" s="13"/>
      <c r="H43" s="2"/>
      <c r="I43"/>
      <c r="J43" s="2"/>
      <c r="K43" s="2"/>
      <c r="L43" s="2"/>
      <c r="M43" s="42"/>
      <c r="N43" s="42"/>
      <c r="O43" s="43"/>
      <c r="P43" s="43"/>
      <c r="Q43" s="43"/>
      <c r="R43" s="43"/>
      <c r="S43" s="43"/>
    </row>
    <row r="44" spans="1:19" ht="22.5" customHeight="1">
      <c r="A44" s="8">
        <v>3</v>
      </c>
      <c r="B44" s="8" t="s">
        <v>57</v>
      </c>
      <c r="C44" s="10" t="s">
        <v>58</v>
      </c>
      <c r="D44" s="55">
        <f>D43*0.6</f>
        <v>0</v>
      </c>
      <c r="E44" s="20"/>
      <c r="F44" s="20"/>
      <c r="G44" s="20"/>
      <c r="H44" s="2"/>
      <c r="I44" s="2"/>
      <c r="J44" s="2"/>
      <c r="K44" s="4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8" t="s">
        <v>59</v>
      </c>
      <c r="B45" s="8" t="s">
        <v>60</v>
      </c>
      <c r="C45" s="10" t="s">
        <v>61</v>
      </c>
      <c r="D45" s="55">
        <f>SUM(D42+D44)</f>
        <v>0</v>
      </c>
      <c r="E45" s="23"/>
      <c r="F45" s="20"/>
      <c r="G45" s="20"/>
      <c r="H45" s="2"/>
      <c r="I45" s="2"/>
      <c r="J45"/>
      <c r="K45"/>
      <c r="L45"/>
      <c r="M45" s="42"/>
      <c r="N45" s="42"/>
      <c r="O45" s="43"/>
      <c r="P45" s="43"/>
      <c r="Q45" s="43"/>
      <c r="R45" s="43"/>
      <c r="S45" s="43"/>
    </row>
    <row r="46" spans="1:19" ht="12.75">
      <c r="A46" s="13"/>
      <c r="B46" s="13"/>
      <c r="C46" s="13"/>
      <c r="D46" s="13"/>
      <c r="E46" s="20"/>
      <c r="F46" s="20"/>
      <c r="G46" s="20"/>
      <c r="H46" s="2"/>
      <c r="I46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25.5" customHeight="1">
      <c r="A47" s="243" t="s">
        <v>62</v>
      </c>
      <c r="B47" s="244"/>
      <c r="C47" s="244"/>
      <c r="D47" s="245"/>
      <c r="E47" s="19"/>
      <c r="F47" s="19"/>
      <c r="G47" s="20"/>
      <c r="H47" s="272" t="s">
        <v>173</v>
      </c>
      <c r="I47" s="264"/>
      <c r="J47" s="265"/>
      <c r="K47"/>
      <c r="L47"/>
      <c r="M47" s="42"/>
      <c r="N47" s="42"/>
      <c r="O47" s="43"/>
      <c r="P47" s="43"/>
      <c r="Q47" s="43"/>
      <c r="R47" s="43"/>
      <c r="S47" s="43"/>
    </row>
    <row r="48" spans="1:19" ht="14.25" customHeight="1">
      <c r="A48" s="6" t="s">
        <v>0</v>
      </c>
      <c r="B48" s="53" t="s">
        <v>47</v>
      </c>
      <c r="C48" s="53" t="s">
        <v>48</v>
      </c>
      <c r="D48" s="53" t="s">
        <v>49</v>
      </c>
      <c r="E48" s="20"/>
      <c r="F48" s="20"/>
      <c r="G48" s="20"/>
      <c r="H48" s="266"/>
      <c r="I48" s="267"/>
      <c r="J48" s="268"/>
      <c r="K48"/>
      <c r="L48"/>
      <c r="M48" s="42"/>
      <c r="N48" s="42"/>
      <c r="O48" s="43"/>
      <c r="P48" s="43"/>
      <c r="Q48" s="43"/>
      <c r="R48" s="43"/>
      <c r="S48" s="43"/>
    </row>
    <row r="49" spans="1:19" ht="12.75">
      <c r="A49" s="6" t="s">
        <v>0</v>
      </c>
      <c r="B49" s="5" t="s">
        <v>63</v>
      </c>
      <c r="C49" s="5" t="s">
        <v>64</v>
      </c>
      <c r="D49" s="5" t="s">
        <v>65</v>
      </c>
      <c r="E49" s="20"/>
      <c r="F49" s="20"/>
      <c r="G49" s="20"/>
      <c r="H49" s="266"/>
      <c r="I49" s="267"/>
      <c r="J49" s="268"/>
      <c r="K49"/>
      <c r="L49"/>
      <c r="M49" s="42"/>
      <c r="N49" s="42"/>
      <c r="O49" s="43"/>
      <c r="P49" s="43"/>
      <c r="Q49" s="43"/>
      <c r="R49" s="43"/>
      <c r="S49" s="43"/>
    </row>
    <row r="50" spans="1:19" ht="24.75" customHeight="1">
      <c r="A50" s="8">
        <v>1</v>
      </c>
      <c r="B50" s="8" t="s">
        <v>66</v>
      </c>
      <c r="C50" s="178" t="s">
        <v>56</v>
      </c>
      <c r="D50" s="167"/>
      <c r="E50" s="20"/>
      <c r="F50" s="20"/>
      <c r="G50" s="20"/>
      <c r="H50" s="269"/>
      <c r="I50" s="270"/>
      <c r="J50" s="271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8">
        <v>2</v>
      </c>
      <c r="B51" s="8" t="s">
        <v>67</v>
      </c>
      <c r="C51" s="178" t="s">
        <v>68</v>
      </c>
      <c r="D51" s="177"/>
      <c r="E51" s="20"/>
      <c r="F51" s="20"/>
      <c r="G51" s="20"/>
      <c r="H51" s="188"/>
      <c r="I51" s="189"/>
      <c r="J51" s="189"/>
      <c r="K51"/>
      <c r="L51"/>
      <c r="M51" s="42"/>
      <c r="N51" s="42"/>
      <c r="O51" s="43"/>
      <c r="P51" s="43"/>
      <c r="Q51" s="43"/>
      <c r="R51" s="43"/>
      <c r="S51" s="43"/>
    </row>
    <row r="52" spans="1:19" s="2" customFormat="1" ht="22.5" customHeight="1">
      <c r="A52" s="8">
        <v>3</v>
      </c>
      <c r="B52" s="8" t="s">
        <v>69</v>
      </c>
      <c r="C52" s="178" t="s">
        <v>58</v>
      </c>
      <c r="D52" s="63">
        <f>D51*0.6</f>
        <v>0</v>
      </c>
      <c r="E52" s="20"/>
      <c r="F52" s="20"/>
      <c r="G52" s="20"/>
      <c r="H52" s="190"/>
      <c r="I52" s="189"/>
      <c r="J52" s="189"/>
      <c r="K52"/>
      <c r="L52"/>
      <c r="M52" s="42"/>
      <c r="N52" s="42"/>
      <c r="O52" s="42"/>
      <c r="P52" s="42"/>
      <c r="Q52" s="42"/>
      <c r="R52" s="42"/>
      <c r="S52" s="42"/>
    </row>
    <row r="53" spans="1:19" s="2" customFormat="1" ht="34.5" customHeight="1">
      <c r="A53" s="8" t="s">
        <v>59</v>
      </c>
      <c r="B53" s="8" t="s">
        <v>70</v>
      </c>
      <c r="C53" s="178" t="s">
        <v>71</v>
      </c>
      <c r="D53" s="55">
        <f>D50+D52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12.75">
      <c r="A54" s="20"/>
      <c r="B54" s="20"/>
      <c r="C54" s="20"/>
      <c r="D54" s="20"/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 customHeight="1">
      <c r="A55" s="115" t="s">
        <v>152</v>
      </c>
      <c r="B55" s="113"/>
      <c r="C55" s="113"/>
      <c r="D55" s="114"/>
      <c r="E55" s="20"/>
      <c r="F55" s="20"/>
      <c r="G55" s="20"/>
      <c r="H55" s="263" t="s">
        <v>174</v>
      </c>
      <c r="I55" s="264"/>
      <c r="J55" s="265"/>
      <c r="M55" s="42"/>
      <c r="N55" s="42"/>
      <c r="O55" s="42"/>
      <c r="P55" s="42"/>
      <c r="Q55" s="42"/>
      <c r="R55" s="42"/>
      <c r="S55" s="42"/>
    </row>
    <row r="56" spans="1:19" s="2" customFormat="1" ht="22.5" customHeight="1">
      <c r="A56" s="53" t="s">
        <v>72</v>
      </c>
      <c r="B56" s="53" t="s">
        <v>73</v>
      </c>
      <c r="C56" s="53" t="s">
        <v>36</v>
      </c>
      <c r="D56" s="6"/>
      <c r="E56" s="20"/>
      <c r="F56" s="20"/>
      <c r="G56" s="20"/>
      <c r="H56" s="266"/>
      <c r="I56" s="267"/>
      <c r="J56" s="268"/>
      <c r="M56" s="42"/>
      <c r="N56" s="42"/>
      <c r="O56" s="42"/>
      <c r="P56" s="42"/>
      <c r="Q56" s="42"/>
      <c r="R56" s="42"/>
      <c r="S56" s="42"/>
    </row>
    <row r="57" spans="1:19" s="2" customFormat="1" ht="11.25">
      <c r="A57" s="5" t="s">
        <v>74</v>
      </c>
      <c r="B57" s="5" t="s">
        <v>75</v>
      </c>
      <c r="C57" s="5" t="s">
        <v>76</v>
      </c>
      <c r="D57" s="6"/>
      <c r="E57" s="20"/>
      <c r="F57" s="20"/>
      <c r="G57" s="20"/>
      <c r="H57" s="266"/>
      <c r="I57" s="267"/>
      <c r="J57" s="268"/>
      <c r="M57" s="42"/>
      <c r="N57" s="42"/>
      <c r="O57" s="42"/>
      <c r="P57" s="42"/>
      <c r="Q57" s="42"/>
      <c r="R57" s="42"/>
      <c r="S57" s="42"/>
    </row>
    <row r="58" spans="1:19" s="2" customFormat="1" ht="12.75">
      <c r="A58" s="64">
        <v>0</v>
      </c>
      <c r="B58" s="192"/>
      <c r="C58" s="45">
        <v>0</v>
      </c>
      <c r="D58" s="54"/>
      <c r="E58" s="20"/>
      <c r="F58" s="20"/>
      <c r="G58" s="20"/>
      <c r="H58" s="266"/>
      <c r="I58" s="267"/>
      <c r="J58" s="268"/>
      <c r="K58"/>
      <c r="L58"/>
      <c r="M58" s="40"/>
      <c r="N58" s="40"/>
      <c r="O58" s="42"/>
      <c r="P58" s="42"/>
      <c r="Q58" s="42"/>
      <c r="R58" s="42"/>
      <c r="S58" s="42"/>
    </row>
    <row r="59" spans="1:19" s="2" customFormat="1" ht="21" customHeight="1">
      <c r="A59" s="169" t="s">
        <v>157</v>
      </c>
      <c r="B59" s="166"/>
      <c r="C59" s="49">
        <v>10</v>
      </c>
      <c r="D59" s="49">
        <f>B59*C59</f>
        <v>0</v>
      </c>
      <c r="E59" s="20"/>
      <c r="F59" s="20"/>
      <c r="G59" s="20"/>
      <c r="H59" s="266"/>
      <c r="I59" s="267"/>
      <c r="J59" s="268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0" t="s">
        <v>156</v>
      </c>
      <c r="B60" s="166"/>
      <c r="C60" s="49">
        <v>10</v>
      </c>
      <c r="D60" s="49">
        <f>B60*C60</f>
        <v>0</v>
      </c>
      <c r="E60" s="20"/>
      <c r="F60" s="20"/>
      <c r="G60" s="20"/>
      <c r="H60" s="269"/>
      <c r="I60" s="270"/>
      <c r="J60" s="271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69" t="s">
        <v>158</v>
      </c>
      <c r="B61" s="166"/>
      <c r="C61" s="49">
        <v>10</v>
      </c>
      <c r="D61" s="49">
        <f>B61*C61</f>
        <v>0</v>
      </c>
      <c r="E61" s="20"/>
      <c r="F61" s="20"/>
      <c r="G61" s="20"/>
      <c r="J61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69" t="s">
        <v>159</v>
      </c>
      <c r="B62" s="166"/>
      <c r="C62" s="49">
        <v>10</v>
      </c>
      <c r="D62" s="49">
        <f>B62*C62</f>
        <v>0</v>
      </c>
      <c r="E62" s="24"/>
      <c r="F62" s="24"/>
      <c r="G62" s="24"/>
      <c r="H62" s="168"/>
      <c r="I62" s="12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0" t="s">
        <v>160</v>
      </c>
      <c r="B63" s="166"/>
      <c r="C63" s="49">
        <v>10</v>
      </c>
      <c r="D63" s="49">
        <f>B63*C63</f>
        <v>0</v>
      </c>
      <c r="E63" s="24"/>
      <c r="F63" s="24"/>
      <c r="G63" s="24"/>
      <c r="H63" s="1"/>
      <c r="I63" s="1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12.75">
      <c r="A64" s="6"/>
      <c r="B64" s="6"/>
      <c r="C64" s="65" t="s">
        <v>77</v>
      </c>
      <c r="D64" s="66">
        <f>D59+D60+D61+D62+D63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20"/>
      <c r="B65" s="20"/>
      <c r="C65" s="20"/>
      <c r="D65" s="20"/>
      <c r="E65" s="20"/>
      <c r="F65" s="20"/>
      <c r="G65" s="20"/>
      <c r="H65" s="14" t="s">
        <v>78</v>
      </c>
      <c r="I65" s="15"/>
      <c r="J65" s="16"/>
      <c r="K65" s="40" t="s">
        <v>79</v>
      </c>
      <c r="L65" s="40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18"/>
      <c r="B66" s="18"/>
      <c r="C66" s="18"/>
      <c r="D66" s="13"/>
      <c r="E66" s="17"/>
      <c r="F66" s="13"/>
      <c r="G66" s="20"/>
      <c r="H66" s="14" t="s">
        <v>80</v>
      </c>
      <c r="I66" s="15"/>
      <c r="J66" s="16"/>
      <c r="K66" s="40">
        <f>IF(B71&lt;=25,IF(B71&lt;=5,0,IF(AND(B71&gt;5,B71&lt;=10),5,IF(AND(B71&gt;10,B71&lt;=15),10,IF(AND(B71&gt;15,B71&lt;=20),15,IF(AND(B71&gt;20,B71&lt;=25),20))))),1)</f>
        <v>0</v>
      </c>
      <c r="L66" s="40" t="str">
        <f>IF(B71&lt;=25,IF(B71&lt;=5,"I",IF(AND(B71&gt;5,B71&lt;=10),"II",IF(AND(B71&gt;10,B71&lt;=15),"III",IF(AND(B71&gt;15,B71&lt;=20),"IV",IF(AND(B71&gt;20,B71&lt;=25),"V"))))),"")</f>
        <v>I</v>
      </c>
      <c r="M66" s="40"/>
      <c r="N66" s="40"/>
      <c r="O66" s="42"/>
      <c r="P66" s="42"/>
      <c r="Q66" s="42"/>
      <c r="R66" s="42"/>
      <c r="S66" s="42"/>
    </row>
    <row r="67" spans="1:19" s="2" customFormat="1" ht="12.75">
      <c r="A67" s="25"/>
      <c r="B67" s="25"/>
      <c r="C67" s="25"/>
      <c r="D67" s="13"/>
      <c r="E67" s="25"/>
      <c r="F67" s="13"/>
      <c r="G67" s="20"/>
      <c r="H67" s="14" t="s">
        <v>81</v>
      </c>
      <c r="I67" s="15"/>
      <c r="J67" s="16"/>
      <c r="K67" s="40">
        <f>IF(B71&gt;25,IF(AND(B71&gt;25,B71&lt;=30),25,IF(AND(B71&gt;30,B71&lt;=35),30,IF(AND(B71&gt;35,B71&lt;=40),35,IF(AND(B71&gt;40,B71&lt;=45),40,IF(AND(B71&gt;45,B71&lt;=50),45,IF(B71&gt;50,50)))))),1)</f>
        <v>1</v>
      </c>
      <c r="L67" s="40">
        <f>IF(B71&gt;25,IF(AND(B71&gt;25,B71&lt;=30),"VI",IF(AND(B71&gt;30,B71&lt;=35),"VII",IF(AND(B71&gt;35,B71&lt;=40),"VIII",IF(AND(B71&gt;40,B71&lt;=45),"IX",IF(AND(B71&gt;45,B71&lt;=50),"X",IF(B71&gt;50,"XI")))))),"")</f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82</v>
      </c>
      <c r="I68" s="15"/>
      <c r="J68" s="16"/>
      <c r="K68" s="40">
        <f>K66*K67</f>
        <v>0</v>
      </c>
      <c r="L68" s="41" t="str">
        <f>L66&amp;L67</f>
        <v>I</v>
      </c>
      <c r="M68" s="40"/>
      <c r="N68" s="40"/>
      <c r="O68" s="42"/>
      <c r="P68" s="42"/>
      <c r="Q68" s="42"/>
      <c r="R68" s="42"/>
      <c r="S68" s="42"/>
    </row>
    <row r="69" spans="1:19" s="2" customFormat="1" ht="22.5" customHeight="1">
      <c r="A69" s="26"/>
      <c r="B69" s="26"/>
      <c r="C69" s="67" t="s">
        <v>83</v>
      </c>
      <c r="D69" s="67" t="s">
        <v>84</v>
      </c>
      <c r="E69" s="13"/>
      <c r="F69" s="13"/>
      <c r="G69" s="20"/>
      <c r="H69" s="14" t="s">
        <v>85</v>
      </c>
      <c r="I69" s="15"/>
      <c r="J69" s="16"/>
      <c r="K69"/>
      <c r="L69"/>
      <c r="M69" s="40"/>
      <c r="N69" s="40"/>
      <c r="O69" s="42"/>
      <c r="P69" s="42"/>
      <c r="Q69" s="42"/>
      <c r="R69" s="42"/>
      <c r="S69" s="42"/>
    </row>
    <row r="70" spans="1:19" s="2" customFormat="1" ht="12.75">
      <c r="A70" s="26"/>
      <c r="B70" s="26"/>
      <c r="C70" s="5" t="s">
        <v>86</v>
      </c>
      <c r="D70" s="5" t="s">
        <v>87</v>
      </c>
      <c r="E70" s="13"/>
      <c r="F70" s="13"/>
      <c r="G70" s="20"/>
      <c r="H70" s="14" t="s">
        <v>88</v>
      </c>
      <c r="I70" s="15"/>
      <c r="J70" s="15"/>
      <c r="M70" s="42"/>
      <c r="N70" s="42"/>
      <c r="O70" s="42"/>
      <c r="P70" s="42"/>
      <c r="Q70" s="42"/>
      <c r="R70" s="42"/>
      <c r="S70" s="42"/>
    </row>
    <row r="71" spans="1:19" s="2" customFormat="1" ht="23.25" customHeight="1">
      <c r="A71" s="72" t="s">
        <v>89</v>
      </c>
      <c r="B71" s="49">
        <f>SUM(G18+D36+D64)</f>
        <v>0</v>
      </c>
      <c r="C71" s="68" t="str">
        <f>L68</f>
        <v>I</v>
      </c>
      <c r="D71" s="69">
        <f>K68</f>
        <v>0</v>
      </c>
      <c r="E71" s="13"/>
      <c r="F71" s="13"/>
      <c r="G71" s="20"/>
      <c r="H71" s="14" t="s">
        <v>90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12.75">
      <c r="A72" s="13"/>
      <c r="B72" s="13"/>
      <c r="C72" s="13"/>
      <c r="D72" s="13"/>
      <c r="E72" s="13"/>
      <c r="F72" s="13"/>
      <c r="G72" s="20"/>
      <c r="H72" s="14" t="s">
        <v>91</v>
      </c>
      <c r="I72" s="15"/>
      <c r="J72" s="15"/>
      <c r="M72" s="44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92</v>
      </c>
      <c r="I73" s="15"/>
      <c r="J73" s="15"/>
      <c r="M73" s="42"/>
      <c r="N73" s="42"/>
      <c r="O73" s="42"/>
      <c r="P73" s="42"/>
      <c r="Q73" s="42"/>
      <c r="R73" s="42"/>
      <c r="S73" s="42"/>
    </row>
    <row r="74" spans="1:19" s="2" customFormat="1" ht="12.75">
      <c r="A74" s="19"/>
      <c r="B74" s="19"/>
      <c r="C74" s="19"/>
      <c r="D74" s="13"/>
      <c r="E74" s="19"/>
      <c r="F74" s="13"/>
      <c r="G74" s="20"/>
      <c r="H74" s="14" t="s">
        <v>93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94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24.75" customHeight="1">
      <c r="A76" s="70" t="s">
        <v>95</v>
      </c>
      <c r="B76" s="10" t="s">
        <v>96</v>
      </c>
      <c r="C76" s="59"/>
      <c r="D76" s="86" t="s">
        <v>131</v>
      </c>
      <c r="E76" s="87">
        <f>'[1]Foglio1'!$G$95</f>
        <v>248.1</v>
      </c>
      <c r="F76" s="20"/>
      <c r="G76" s="20"/>
      <c r="M76" s="42"/>
      <c r="N76" s="42"/>
      <c r="O76" s="42"/>
      <c r="P76" s="42"/>
      <c r="Q76" s="42"/>
      <c r="R76" s="42"/>
      <c r="S76" s="42"/>
    </row>
    <row r="77" spans="1:19" s="2" customFormat="1" ht="22.5" customHeight="1">
      <c r="A77" s="70" t="s">
        <v>177</v>
      </c>
      <c r="B77" s="10" t="s">
        <v>178</v>
      </c>
      <c r="C77" s="88"/>
      <c r="D77" s="89" t="s">
        <v>131</v>
      </c>
      <c r="E77" s="90">
        <f>PRODUCT(E76,(1+D71/100))</f>
        <v>248.1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3.25" customHeight="1">
      <c r="A78" s="70" t="s">
        <v>97</v>
      </c>
      <c r="B78" s="10" t="s">
        <v>179</v>
      </c>
      <c r="C78" s="88"/>
      <c r="D78" s="59"/>
      <c r="E78" s="91">
        <f>(D45+D53)*E77</f>
        <v>0</v>
      </c>
      <c r="F78" s="20"/>
      <c r="G78" s="20"/>
      <c r="H78" s="202"/>
      <c r="I78" s="202"/>
      <c r="J78" s="202"/>
      <c r="K78" s="202"/>
      <c r="M78" s="42"/>
      <c r="N78" s="42"/>
      <c r="O78" s="42"/>
      <c r="P78" s="42"/>
      <c r="Q78" s="42"/>
      <c r="R78" s="42"/>
      <c r="S78" s="42"/>
    </row>
    <row r="79" spans="1:19" s="2" customFormat="1" ht="11.25">
      <c r="A79" s="20"/>
      <c r="B79" s="20"/>
      <c r="C79" s="20"/>
      <c r="D79" s="20"/>
      <c r="E79" s="20"/>
      <c r="F79" s="20"/>
      <c r="G79" s="20"/>
      <c r="H79" s="128"/>
      <c r="I79" s="129"/>
      <c r="J79" s="207"/>
      <c r="K79" s="213"/>
      <c r="M79" s="42"/>
      <c r="N79" s="42"/>
      <c r="O79" s="42"/>
      <c r="P79" s="42"/>
      <c r="Q79" s="42"/>
      <c r="R79" s="42"/>
      <c r="S79" s="42"/>
    </row>
    <row r="80" spans="1:19" s="2" customFormat="1" ht="11.25">
      <c r="A80" s="20"/>
      <c r="B80" s="20"/>
      <c r="C80" s="20"/>
      <c r="D80" s="20"/>
      <c r="E80" s="20"/>
      <c r="F80" s="20"/>
      <c r="G80" s="20"/>
      <c r="H80" s="128"/>
      <c r="I80" s="129"/>
      <c r="J80" s="207"/>
      <c r="K80" s="213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65" t="s">
        <v>153</v>
      </c>
      <c r="B81" s="120"/>
      <c r="C81" s="121"/>
      <c r="D81" s="121"/>
      <c r="E81" s="122"/>
      <c r="F81" s="20"/>
      <c r="G81" s="20"/>
      <c r="H81" s="128"/>
      <c r="I81" s="129"/>
      <c r="J81" s="207"/>
      <c r="K81" s="213"/>
      <c r="M81" s="42"/>
      <c r="N81" s="42"/>
      <c r="O81" s="42"/>
      <c r="P81" s="42"/>
      <c r="Q81" s="42"/>
      <c r="R81" s="42"/>
      <c r="S81" s="42"/>
    </row>
    <row r="82" spans="1:19" s="2" customFormat="1" ht="15">
      <c r="A82" s="219" t="s">
        <v>142</v>
      </c>
      <c r="B82" s="219"/>
      <c r="C82" s="219" t="s">
        <v>143</v>
      </c>
      <c r="D82" s="219"/>
      <c r="E82" s="219"/>
      <c r="F82" s="20"/>
      <c r="G82" s="20"/>
      <c r="H82" s="128"/>
      <c r="I82" s="129"/>
      <c r="J82" s="207"/>
      <c r="K82" s="213"/>
      <c r="M82" s="42"/>
      <c r="N82" s="42"/>
      <c r="O82" s="42"/>
      <c r="P82" s="42"/>
      <c r="Q82" s="42"/>
      <c r="R82" s="42"/>
      <c r="S82" s="42"/>
    </row>
    <row r="83" spans="1:19" s="2" customFormat="1" ht="11.25">
      <c r="A83" s="123" t="s">
        <v>104</v>
      </c>
      <c r="B83" s="124">
        <v>4.6</v>
      </c>
      <c r="C83" s="220" t="s">
        <v>115</v>
      </c>
      <c r="D83" s="220"/>
      <c r="E83" s="125">
        <v>0</v>
      </c>
      <c r="F83" s="20"/>
      <c r="G83" s="20"/>
      <c r="H83" s="128"/>
      <c r="I83" s="129"/>
      <c r="J83" s="207"/>
      <c r="K83" s="213"/>
      <c r="M83" s="42"/>
      <c r="N83" s="42"/>
      <c r="O83" s="42"/>
      <c r="P83" s="42"/>
      <c r="Q83" s="42"/>
      <c r="R83" s="42"/>
      <c r="S83" s="42"/>
    </row>
    <row r="84" spans="1:19" s="2" customFormat="1" ht="11.25">
      <c r="A84" s="123" t="s">
        <v>105</v>
      </c>
      <c r="B84" s="124">
        <v>4.7</v>
      </c>
      <c r="C84" s="126" t="s">
        <v>116</v>
      </c>
      <c r="D84" s="126"/>
      <c r="E84" s="127">
        <v>0.2</v>
      </c>
      <c r="F84" s="20"/>
      <c r="G84" s="20"/>
      <c r="H84" s="128"/>
      <c r="I84" s="129"/>
      <c r="J84" s="207"/>
      <c r="K84" s="213"/>
      <c r="M84" s="42"/>
      <c r="N84" s="42"/>
      <c r="O84" s="42"/>
      <c r="P84" s="42"/>
      <c r="Q84" s="42"/>
      <c r="R84" s="42"/>
      <c r="S84" s="42"/>
    </row>
    <row r="85" spans="1:19" s="2" customFormat="1" ht="11.25">
      <c r="A85" s="123" t="s">
        <v>106</v>
      </c>
      <c r="B85" s="124">
        <v>4.8</v>
      </c>
      <c r="C85" s="126" t="s">
        <v>117</v>
      </c>
      <c r="D85" s="126"/>
      <c r="E85" s="127">
        <v>0.4</v>
      </c>
      <c r="F85" s="20"/>
      <c r="G85" s="20"/>
      <c r="H85" s="128"/>
      <c r="I85" s="129"/>
      <c r="J85" s="207"/>
      <c r="K85" s="213"/>
      <c r="M85" s="42"/>
      <c r="N85" s="42"/>
      <c r="O85" s="42"/>
      <c r="P85" s="42"/>
      <c r="Q85" s="42"/>
      <c r="R85" s="42"/>
      <c r="S85" s="42"/>
    </row>
    <row r="86" spans="1:19" s="2" customFormat="1" ht="11.25">
      <c r="A86" s="123" t="s">
        <v>107</v>
      </c>
      <c r="B86" s="124">
        <v>4.9</v>
      </c>
      <c r="C86" s="126" t="s">
        <v>118</v>
      </c>
      <c r="D86" s="126"/>
      <c r="E86" s="127">
        <v>1</v>
      </c>
      <c r="F86" s="20"/>
      <c r="G86" s="20"/>
      <c r="H86" s="128"/>
      <c r="I86" s="129"/>
      <c r="J86" s="207"/>
      <c r="K86" s="213"/>
      <c r="M86" s="42"/>
      <c r="N86" s="42"/>
      <c r="O86" s="42"/>
      <c r="P86" s="42"/>
      <c r="Q86" s="42"/>
      <c r="R86" s="42"/>
      <c r="S86" s="42"/>
    </row>
    <row r="87" spans="1:19" s="2" customFormat="1" ht="11.25">
      <c r="A87" s="123" t="s">
        <v>108</v>
      </c>
      <c r="B87" s="124">
        <v>5</v>
      </c>
      <c r="C87" s="203" t="s">
        <v>119</v>
      </c>
      <c r="D87" s="204"/>
      <c r="E87" s="234">
        <v>2</v>
      </c>
      <c r="F87" s="20"/>
      <c r="G87" s="20"/>
      <c r="H87" s="128"/>
      <c r="I87" s="129"/>
      <c r="J87" s="207"/>
      <c r="K87" s="213"/>
      <c r="M87" s="42"/>
      <c r="N87" s="42"/>
      <c r="O87" s="42"/>
      <c r="P87" s="42"/>
      <c r="Q87" s="42"/>
      <c r="R87" s="42"/>
      <c r="S87" s="42"/>
    </row>
    <row r="88" spans="1:19" s="2" customFormat="1" ht="11.25">
      <c r="A88" s="123" t="s">
        <v>109</v>
      </c>
      <c r="B88" s="124">
        <v>5.1</v>
      </c>
      <c r="C88" s="205"/>
      <c r="D88" s="206"/>
      <c r="E88" s="235"/>
      <c r="F88" s="20"/>
      <c r="G88" s="20"/>
      <c r="H88" s="128"/>
      <c r="I88" s="129"/>
      <c r="J88" s="207"/>
      <c r="K88" s="213"/>
      <c r="M88" s="42"/>
      <c r="N88" s="42"/>
      <c r="O88" s="42"/>
      <c r="P88" s="42"/>
      <c r="Q88" s="42"/>
      <c r="R88" s="42"/>
      <c r="S88" s="42"/>
    </row>
    <row r="89" spans="1:19" s="2" customFormat="1" ht="15">
      <c r="A89" s="123" t="s">
        <v>110</v>
      </c>
      <c r="B89" s="124">
        <v>5.2</v>
      </c>
      <c r="C89" s="219" t="s">
        <v>144</v>
      </c>
      <c r="D89" s="219"/>
      <c r="E89" s="219"/>
      <c r="F89" s="20"/>
      <c r="G89" s="20"/>
      <c r="H89" s="128"/>
      <c r="I89" s="129"/>
      <c r="J89" s="207"/>
      <c r="K89" s="213"/>
      <c r="M89" s="42"/>
      <c r="N89" s="42"/>
      <c r="O89" s="42"/>
      <c r="P89" s="42"/>
      <c r="Q89" s="42"/>
      <c r="R89" s="42"/>
      <c r="S89" s="42"/>
    </row>
    <row r="90" spans="1:19" s="2" customFormat="1" ht="11.25">
      <c r="A90" s="123" t="s">
        <v>111</v>
      </c>
      <c r="B90" s="124">
        <v>5.3</v>
      </c>
      <c r="C90" s="126" t="s">
        <v>120</v>
      </c>
      <c r="D90" s="127"/>
      <c r="E90" s="127">
        <v>1</v>
      </c>
      <c r="F90" s="20"/>
      <c r="G90" s="20"/>
      <c r="H90" s="128"/>
      <c r="I90" s="129"/>
      <c r="J90" s="207"/>
      <c r="K90" s="213"/>
      <c r="M90" s="42"/>
      <c r="N90" s="42"/>
      <c r="O90" s="42"/>
      <c r="P90" s="42"/>
      <c r="Q90" s="42"/>
      <c r="R90" s="42"/>
      <c r="S90" s="42"/>
    </row>
    <row r="91" spans="1:19" s="2" customFormat="1" ht="11.25">
      <c r="A91" s="123" t="s">
        <v>112</v>
      </c>
      <c r="B91" s="124">
        <v>5.4</v>
      </c>
      <c r="C91" s="126" t="s">
        <v>121</v>
      </c>
      <c r="D91" s="127"/>
      <c r="E91" s="127">
        <v>0.75</v>
      </c>
      <c r="F91" s="20"/>
      <c r="G91" s="20"/>
      <c r="H91" s="128"/>
      <c r="I91" s="129"/>
      <c r="J91" s="207"/>
      <c r="K91" s="213"/>
      <c r="M91" s="42"/>
      <c r="N91" s="42"/>
      <c r="O91" s="42"/>
      <c r="P91" s="42"/>
      <c r="Q91" s="42"/>
      <c r="R91" s="42"/>
      <c r="S91" s="42"/>
    </row>
    <row r="92" spans="1:19" s="2" customFormat="1" ht="11.25">
      <c r="A92" s="123" t="s">
        <v>113</v>
      </c>
      <c r="B92" s="124">
        <v>5.5</v>
      </c>
      <c r="C92" s="126" t="s">
        <v>122</v>
      </c>
      <c r="D92" s="127"/>
      <c r="E92" s="127">
        <v>1</v>
      </c>
      <c r="F92" s="20"/>
      <c r="G92" s="20"/>
      <c r="H92" s="128"/>
      <c r="I92" s="129"/>
      <c r="J92" s="207"/>
      <c r="K92" s="213"/>
      <c r="M92" s="42"/>
      <c r="N92" s="42"/>
      <c r="O92" s="42"/>
      <c r="P92" s="42"/>
      <c r="Q92" s="42"/>
      <c r="R92" s="42"/>
      <c r="S92" s="42"/>
    </row>
    <row r="93" spans="1:19" s="2" customFormat="1" ht="11.25">
      <c r="A93" s="123" t="s">
        <v>114</v>
      </c>
      <c r="B93" s="124">
        <v>5.6</v>
      </c>
      <c r="C93" s="126" t="s">
        <v>123</v>
      </c>
      <c r="D93" s="127"/>
      <c r="E93" s="127">
        <v>2</v>
      </c>
      <c r="F93" s="20"/>
      <c r="G93" s="20"/>
      <c r="H93" s="128"/>
      <c r="I93" s="129"/>
      <c r="J93" s="207"/>
      <c r="K93" s="213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20"/>
      <c r="B94" s="20"/>
      <c r="C94" s="20"/>
      <c r="D94" s="20"/>
      <c r="E94" s="20"/>
      <c r="F94" s="20"/>
      <c r="G94" s="20"/>
      <c r="H94" s="128"/>
      <c r="I94" s="129"/>
      <c r="J94" s="207"/>
      <c r="K94" s="213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33" t="s">
        <v>145</v>
      </c>
      <c r="B95" s="134"/>
      <c r="C95" s="135"/>
      <c r="D95" s="135"/>
      <c r="E95" s="136"/>
      <c r="F95" s="20"/>
      <c r="G95" s="20"/>
      <c r="H95" s="130"/>
      <c r="I95" s="129"/>
      <c r="J95" s="207"/>
      <c r="K95" s="213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6" t="s">
        <v>98</v>
      </c>
      <c r="B96" s="64" t="str">
        <f>C71</f>
        <v>I</v>
      </c>
      <c r="C96" s="171"/>
      <c r="D96" s="19"/>
      <c r="E96" s="117"/>
      <c r="F96" s="20"/>
      <c r="G96" s="20"/>
      <c r="H96" s="180" t="s">
        <v>163</v>
      </c>
      <c r="I96" s="181"/>
      <c r="J96" s="182"/>
      <c r="K96" s="183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6" t="s">
        <v>99</v>
      </c>
      <c r="B97" s="6"/>
      <c r="C97" s="171"/>
      <c r="D97" s="19"/>
      <c r="E97" s="117"/>
      <c r="F97" s="20"/>
      <c r="G97" s="20"/>
      <c r="H97" s="180" t="s">
        <v>165</v>
      </c>
      <c r="I97" s="181"/>
      <c r="J97" s="182"/>
      <c r="K97" s="183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6" t="s">
        <v>100</v>
      </c>
      <c r="B98" s="6"/>
      <c r="C98" s="171"/>
      <c r="D98" s="19"/>
      <c r="E98" s="137"/>
      <c r="F98" s="20"/>
      <c r="G98" s="20"/>
      <c r="H98" s="180" t="s">
        <v>164</v>
      </c>
      <c r="I98" s="181"/>
      <c r="J98" s="182"/>
      <c r="K98" s="183"/>
      <c r="M98" s="42"/>
      <c r="N98" s="42"/>
      <c r="O98" s="42"/>
      <c r="P98" s="42"/>
      <c r="Q98" s="42"/>
      <c r="R98" s="42"/>
      <c r="S98" s="42"/>
    </row>
    <row r="99" spans="1:19" s="2" customFormat="1" ht="11.25">
      <c r="A99" s="6" t="s">
        <v>101</v>
      </c>
      <c r="B99" s="6"/>
      <c r="C99" s="71">
        <f>SUM(C96:C98)</f>
        <v>0</v>
      </c>
      <c r="D99" s="19"/>
      <c r="E99" s="117"/>
      <c r="F99" s="20"/>
      <c r="G99" s="20"/>
      <c r="H99" s="130"/>
      <c r="I99" s="129"/>
      <c r="J99" s="207"/>
      <c r="K99" s="212"/>
      <c r="M99" s="42"/>
      <c r="N99" s="42"/>
      <c r="O99" s="42"/>
      <c r="P99" s="42"/>
      <c r="Q99" s="42"/>
      <c r="R99" s="42"/>
      <c r="S99" s="42"/>
    </row>
    <row r="100" spans="1:19" s="2" customFormat="1" ht="11.25">
      <c r="A100" s="6"/>
      <c r="B100" s="6"/>
      <c r="C100" s="6"/>
      <c r="D100" s="19"/>
      <c r="E100" s="138"/>
      <c r="F100" s="31"/>
      <c r="G100" s="20"/>
      <c r="H100" s="130"/>
      <c r="I100" s="129"/>
      <c r="J100" s="207"/>
      <c r="K100" s="212"/>
      <c r="M100" s="42"/>
      <c r="N100" s="42"/>
      <c r="O100" s="42"/>
      <c r="P100" s="42"/>
      <c r="Q100" s="42"/>
      <c r="R100" s="42"/>
      <c r="S100" s="42"/>
    </row>
    <row r="101" spans="1:19" s="2" customFormat="1" ht="15" customHeight="1">
      <c r="A101" s="6" t="s">
        <v>180</v>
      </c>
      <c r="B101" s="6"/>
      <c r="C101" s="105" t="s">
        <v>125</v>
      </c>
      <c r="D101" s="208">
        <f>ROUND(PRODUCT(C99,E78)/100,2)</f>
        <v>0</v>
      </c>
      <c r="E101" s="209"/>
      <c r="F101" s="132"/>
      <c r="G101" s="20"/>
      <c r="H101" s="130"/>
      <c r="I101" s="129"/>
      <c r="J101" s="202"/>
      <c r="K101" s="202"/>
      <c r="M101" s="42"/>
      <c r="N101" s="42"/>
      <c r="O101" s="42"/>
      <c r="P101" s="42"/>
      <c r="Q101" s="42"/>
      <c r="R101" s="42"/>
      <c r="S101" s="42"/>
    </row>
    <row r="102" spans="1:19" s="2" customFormat="1" ht="9.75" customHeight="1">
      <c r="A102" s="20"/>
      <c r="B102" s="19"/>
      <c r="C102" s="19"/>
      <c r="D102" s="20"/>
      <c r="E102" s="20"/>
      <c r="F102" s="20"/>
      <c r="G102" s="20"/>
      <c r="H102" s="130"/>
      <c r="I102" s="129"/>
      <c r="J102" s="128"/>
      <c r="K102" s="131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44" t="s">
        <v>154</v>
      </c>
      <c r="B103" s="145"/>
      <c r="C103" s="145"/>
      <c r="D103" s="145"/>
      <c r="E103" s="146"/>
      <c r="F103" s="20"/>
      <c r="G103" s="20"/>
      <c r="H103" s="130"/>
      <c r="I103" s="129"/>
      <c r="J103" s="128"/>
      <c r="K103" s="131"/>
      <c r="M103" s="42"/>
      <c r="N103" s="42"/>
      <c r="O103" s="42"/>
      <c r="P103" s="42"/>
      <c r="Q103" s="42"/>
      <c r="R103" s="42"/>
      <c r="S103" s="42"/>
    </row>
    <row r="104" spans="1:19" s="2" customFormat="1" ht="12.75">
      <c r="A104" s="211" t="s">
        <v>137</v>
      </c>
      <c r="B104" s="211"/>
      <c r="C104" s="155" t="s">
        <v>129</v>
      </c>
      <c r="D104" s="139" t="s">
        <v>134</v>
      </c>
      <c r="E104" s="140">
        <f>'[1]Foglio1'!$G$11</f>
        <v>1.73</v>
      </c>
      <c r="F104" s="20"/>
      <c r="G104" s="20"/>
      <c r="H104" s="130"/>
      <c r="I104" s="129"/>
      <c r="J104" s="128"/>
      <c r="K104" s="131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11"/>
      <c r="B105" s="211"/>
      <c r="C105" s="156" t="s">
        <v>128</v>
      </c>
      <c r="D105" s="139" t="s">
        <v>134</v>
      </c>
      <c r="E105" s="140">
        <f>'[1]Foglio1'!$G$12</f>
        <v>3.4</v>
      </c>
      <c r="F105" s="20"/>
      <c r="G105" s="20"/>
      <c r="H105" s="130"/>
      <c r="I105" s="129"/>
      <c r="J105" s="128"/>
      <c r="K105" s="131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11"/>
      <c r="B106" s="211"/>
      <c r="C106" s="156" t="s">
        <v>127</v>
      </c>
      <c r="D106" s="141" t="s">
        <v>134</v>
      </c>
      <c r="E106" s="142">
        <f>SUM(E104:E105)</f>
        <v>5.13</v>
      </c>
      <c r="F106" s="20"/>
      <c r="G106" s="20"/>
      <c r="H106" s="130"/>
      <c r="I106" s="129"/>
      <c r="J106" s="128"/>
      <c r="K106" s="131"/>
      <c r="M106" s="42"/>
      <c r="N106" s="42"/>
      <c r="O106" s="42"/>
      <c r="P106" s="42"/>
      <c r="Q106" s="42"/>
      <c r="R106" s="42"/>
      <c r="S106" s="42"/>
    </row>
    <row r="107" spans="1:19" s="2" customFormat="1" ht="7.5" customHeight="1">
      <c r="A107" s="147"/>
      <c r="B107" s="148"/>
      <c r="C107" s="157"/>
      <c r="D107" s="149"/>
      <c r="E107" s="150"/>
      <c r="F107" s="20"/>
      <c r="G107" s="20"/>
      <c r="H107" s="130"/>
      <c r="I107" s="129"/>
      <c r="J107" s="128"/>
      <c r="K107" s="131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11" t="s">
        <v>138</v>
      </c>
      <c r="B108" s="211"/>
      <c r="C108" s="155" t="s">
        <v>129</v>
      </c>
      <c r="D108" s="139" t="s">
        <v>134</v>
      </c>
      <c r="E108" s="140">
        <f>'[1]Foglio1'!$G$17</f>
        <v>0.86</v>
      </c>
      <c r="F108" s="20"/>
      <c r="G108" s="20"/>
      <c r="H108" s="130"/>
      <c r="I108" s="129"/>
      <c r="J108" s="128"/>
      <c r="K108" s="131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11"/>
      <c r="B109" s="211"/>
      <c r="C109" s="156" t="s">
        <v>128</v>
      </c>
      <c r="D109" s="139" t="s">
        <v>134</v>
      </c>
      <c r="E109" s="140">
        <f>'[1]Foglio1'!$G$18</f>
        <v>1.7</v>
      </c>
      <c r="F109" s="20"/>
      <c r="G109" s="20"/>
      <c r="H109" s="130"/>
      <c r="I109" s="129"/>
      <c r="J109" s="128"/>
      <c r="K109" s="131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11"/>
      <c r="B110" s="211"/>
      <c r="C110" s="156" t="s">
        <v>127</v>
      </c>
      <c r="D110" s="141" t="s">
        <v>134</v>
      </c>
      <c r="E110" s="142">
        <f>SUM(E108:E109)</f>
        <v>2.56</v>
      </c>
      <c r="F110" s="20"/>
      <c r="G110" s="20"/>
      <c r="H110" s="130"/>
      <c r="I110" s="129"/>
      <c r="J110" s="128"/>
      <c r="K110" s="131"/>
      <c r="M110" s="42"/>
      <c r="N110" s="42"/>
      <c r="O110" s="42"/>
      <c r="P110" s="42"/>
      <c r="Q110" s="42"/>
      <c r="R110" s="42"/>
      <c r="S110" s="42"/>
    </row>
    <row r="111" spans="1:19" s="2" customFormat="1" ht="7.5" customHeight="1">
      <c r="A111" s="147"/>
      <c r="B111" s="148"/>
      <c r="C111" s="157"/>
      <c r="D111" s="149"/>
      <c r="E111" s="150"/>
      <c r="F111" s="20"/>
      <c r="G111" s="20"/>
      <c r="H111" s="130"/>
      <c r="I111" s="129"/>
      <c r="J111" s="128"/>
      <c r="K111" s="131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10" t="s">
        <v>139</v>
      </c>
      <c r="B112" s="210"/>
      <c r="C112" s="156" t="s">
        <v>128</v>
      </c>
      <c r="D112" s="141" t="s">
        <v>134</v>
      </c>
      <c r="E112" s="142">
        <f>'[1]Foglio1'!$G$24</f>
        <v>3.4</v>
      </c>
      <c r="F112" s="20"/>
      <c r="G112" s="20"/>
      <c r="H112" s="130"/>
      <c r="I112" s="129"/>
      <c r="J112" s="128"/>
      <c r="K112" s="131"/>
      <c r="M112" s="42"/>
      <c r="N112" s="42"/>
      <c r="O112" s="42"/>
      <c r="P112" s="42"/>
      <c r="Q112" s="42"/>
      <c r="R112" s="42"/>
      <c r="S112" s="42"/>
    </row>
    <row r="113" spans="1:19" s="2" customFormat="1" ht="9.75" customHeight="1">
      <c r="A113" s="147"/>
      <c r="B113" s="148"/>
      <c r="C113" s="157"/>
      <c r="D113" s="149"/>
      <c r="E113" s="150"/>
      <c r="F113" s="20"/>
      <c r="G113" s="20"/>
      <c r="H113" s="130"/>
      <c r="I113" s="129"/>
      <c r="J113" s="128"/>
      <c r="K113" s="131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10" t="s">
        <v>130</v>
      </c>
      <c r="B114" s="210"/>
      <c r="C114" s="156" t="s">
        <v>128</v>
      </c>
      <c r="D114" s="141" t="s">
        <v>134</v>
      </c>
      <c r="E114" s="142">
        <f>'[1]Foglio1'!$G$37</f>
        <v>1.22</v>
      </c>
      <c r="F114" s="20"/>
      <c r="G114" s="20"/>
      <c r="H114" s="130"/>
      <c r="I114" s="129"/>
      <c r="J114" s="128"/>
      <c r="K114" s="131"/>
      <c r="M114" s="42"/>
      <c r="N114" s="42"/>
      <c r="O114" s="42"/>
      <c r="P114" s="42"/>
      <c r="Q114" s="42"/>
      <c r="R114" s="42"/>
      <c r="S114" s="42"/>
    </row>
    <row r="115" spans="1:19" s="2" customFormat="1" ht="10.5" customHeight="1">
      <c r="A115" s="147"/>
      <c r="B115" s="148"/>
      <c r="C115" s="157"/>
      <c r="D115" s="151"/>
      <c r="E115" s="150"/>
      <c r="F115" s="20"/>
      <c r="G115" s="20"/>
      <c r="H115" s="130"/>
      <c r="I115" s="129"/>
      <c r="J115" s="128"/>
      <c r="K115" s="131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10" t="s">
        <v>132</v>
      </c>
      <c r="B116" s="210"/>
      <c r="C116" s="156" t="s">
        <v>133</v>
      </c>
      <c r="D116" s="141" t="s">
        <v>134</v>
      </c>
      <c r="E116" s="143">
        <f>'[1]Foglio1'!$G$31</f>
        <v>6.89</v>
      </c>
      <c r="F116" s="20"/>
      <c r="G116" s="20"/>
      <c r="H116" s="130"/>
      <c r="I116" s="129"/>
      <c r="J116" s="128"/>
      <c r="K116" s="131"/>
      <c r="M116" s="42"/>
      <c r="N116" s="42"/>
      <c r="O116" s="42"/>
      <c r="P116" s="42"/>
      <c r="Q116" s="42"/>
      <c r="R116" s="42"/>
      <c r="S116" s="42"/>
    </row>
    <row r="117" spans="1:19" s="2" customFormat="1" ht="9.75" customHeight="1">
      <c r="A117" s="159"/>
      <c r="B117" s="159"/>
      <c r="C117" s="160"/>
      <c r="D117" s="161"/>
      <c r="E117" s="162"/>
      <c r="F117" s="20"/>
      <c r="G117" s="20"/>
      <c r="H117" s="130"/>
      <c r="I117" s="129"/>
      <c r="J117" s="128"/>
      <c r="K117" s="131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33" t="s">
        <v>146</v>
      </c>
      <c r="B118" s="113"/>
      <c r="C118" s="113"/>
      <c r="D118" s="113"/>
      <c r="E118" s="114"/>
      <c r="F118" s="20"/>
      <c r="G118" s="20"/>
      <c r="H118" s="130"/>
      <c r="I118" s="129"/>
      <c r="J118" s="128"/>
      <c r="K118" s="131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6" t="s">
        <v>168</v>
      </c>
      <c r="B119" s="81"/>
      <c r="C119" s="167"/>
      <c r="D119" s="82"/>
      <c r="E119" s="117"/>
      <c r="F119" s="20"/>
      <c r="G119" s="20"/>
      <c r="H119" s="180" t="s">
        <v>169</v>
      </c>
      <c r="I119" s="181"/>
      <c r="J119" s="182"/>
      <c r="K119" s="184"/>
      <c r="L119" s="185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6" t="s">
        <v>102</v>
      </c>
      <c r="B120" s="81"/>
      <c r="C120" s="172"/>
      <c r="D120" s="83"/>
      <c r="E120" s="117"/>
      <c r="F120" s="20"/>
      <c r="G120" s="20"/>
      <c r="H120" s="180" t="s">
        <v>166</v>
      </c>
      <c r="I120" s="186"/>
      <c r="J120" s="182"/>
      <c r="K120" s="184"/>
      <c r="L120" s="185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73" t="s">
        <v>155</v>
      </c>
      <c r="B121" s="274"/>
      <c r="C121" s="173"/>
      <c r="D121" s="84"/>
      <c r="E121" s="117"/>
      <c r="F121" s="20"/>
      <c r="G121" s="20"/>
      <c r="H121" s="180" t="s">
        <v>167</v>
      </c>
      <c r="I121" s="186"/>
      <c r="J121" s="182"/>
      <c r="K121" s="182"/>
      <c r="L121" s="185"/>
      <c r="M121" s="42"/>
      <c r="N121" s="42"/>
      <c r="O121" s="42"/>
      <c r="P121" s="42"/>
      <c r="Q121" s="42"/>
      <c r="R121" s="42"/>
      <c r="S121" s="42"/>
    </row>
    <row r="122" spans="1:19" s="2" customFormat="1" ht="12.75">
      <c r="A122" s="11"/>
      <c r="B122" s="11"/>
      <c r="C122" s="11"/>
      <c r="D122" s="19"/>
      <c r="E122" s="138"/>
      <c r="F122" s="31"/>
      <c r="G122" s="20"/>
      <c r="H122" s="50"/>
      <c r="I122" s="51"/>
      <c r="M122" s="42"/>
      <c r="N122" s="42"/>
      <c r="O122" s="42"/>
      <c r="P122" s="42"/>
      <c r="Q122" s="42"/>
      <c r="R122" s="42"/>
      <c r="S122" s="42"/>
    </row>
    <row r="123" spans="1:19" s="2" customFormat="1" ht="15" customHeight="1">
      <c r="A123" s="6" t="s">
        <v>103</v>
      </c>
      <c r="B123" s="6"/>
      <c r="C123" s="106" t="s">
        <v>125</v>
      </c>
      <c r="D123" s="208">
        <f>ROUND(PRODUCT(C121,C119),2)</f>
        <v>0</v>
      </c>
      <c r="E123" s="209"/>
      <c r="F123" s="132"/>
      <c r="G123" s="20"/>
      <c r="H123" s="191"/>
      <c r="I123" s="191"/>
      <c r="J123" s="96"/>
      <c r="K123" s="97"/>
      <c r="L123" s="98"/>
      <c r="M123" s="42"/>
      <c r="N123" s="42"/>
      <c r="O123" s="42"/>
      <c r="P123" s="42"/>
      <c r="Q123" s="42"/>
      <c r="R123" s="42"/>
      <c r="S123" s="42"/>
    </row>
    <row r="124" spans="1:19" s="190" customFormat="1" ht="9.75" customHeight="1">
      <c r="A124" s="128"/>
      <c r="B124" s="128"/>
      <c r="C124" s="163"/>
      <c r="D124" s="164"/>
      <c r="E124" s="164"/>
      <c r="F124" s="132"/>
      <c r="H124" s="191"/>
      <c r="I124" s="191"/>
      <c r="J124" s="96"/>
      <c r="K124" s="97"/>
      <c r="L124" s="98"/>
      <c r="M124" s="193"/>
      <c r="N124" s="193"/>
      <c r="O124" s="193"/>
      <c r="P124" s="193"/>
      <c r="Q124" s="193"/>
      <c r="R124" s="193"/>
      <c r="S124" s="193"/>
    </row>
    <row r="125" spans="1:6" s="73" customFormat="1" ht="21" customHeight="1">
      <c r="A125" s="231" t="s">
        <v>184</v>
      </c>
      <c r="B125" s="232"/>
      <c r="C125" s="232"/>
      <c r="D125" s="232"/>
      <c r="E125" s="233"/>
      <c r="F125" s="75"/>
    </row>
    <row r="126" spans="1:6" s="74" customFormat="1" ht="15">
      <c r="A126" s="221" t="s">
        <v>182</v>
      </c>
      <c r="B126" s="222"/>
      <c r="C126" s="107" t="s">
        <v>126</v>
      </c>
      <c r="D126" s="214">
        <f>D101*0.8</f>
        <v>0</v>
      </c>
      <c r="E126" s="214"/>
      <c r="F126" s="76"/>
    </row>
    <row r="127" spans="1:6" s="74" customFormat="1" ht="12.75" customHeight="1">
      <c r="A127" s="221" t="s">
        <v>183</v>
      </c>
      <c r="B127" s="222"/>
      <c r="C127" s="107" t="s">
        <v>126</v>
      </c>
      <c r="D127" s="226">
        <f>D123*0.8</f>
        <v>0</v>
      </c>
      <c r="E127" s="226"/>
      <c r="F127" s="76"/>
    </row>
    <row r="128" spans="1:6" s="74" customFormat="1" ht="18">
      <c r="A128" s="227" t="s">
        <v>147</v>
      </c>
      <c r="B128" s="227"/>
      <c r="C128" s="108" t="s">
        <v>126</v>
      </c>
      <c r="D128" s="224">
        <f>SUM(D126:D127)</f>
        <v>0</v>
      </c>
      <c r="E128" s="224"/>
      <c r="F128" s="94"/>
    </row>
    <row r="129" spans="1:6" s="74" customFormat="1" ht="9.75" customHeight="1">
      <c r="A129" s="152"/>
      <c r="B129" s="152"/>
      <c r="C129" s="153"/>
      <c r="D129" s="154"/>
      <c r="E129" s="154"/>
      <c r="F129" s="94"/>
    </row>
    <row r="130" spans="1:12" s="74" customFormat="1" ht="30" customHeight="1">
      <c r="A130" s="228" t="s">
        <v>185</v>
      </c>
      <c r="B130" s="229"/>
      <c r="C130" s="230"/>
      <c r="D130" s="158" t="str">
        <f>IF(D128&lt;=1000,"NO","SI")</f>
        <v>NO</v>
      </c>
      <c r="E130" s="174"/>
      <c r="F130" s="95"/>
      <c r="H130" s="191"/>
      <c r="I130" s="191"/>
      <c r="J130" s="96"/>
      <c r="K130" s="97"/>
      <c r="L130" s="98"/>
    </row>
    <row r="131" spans="1:12" s="74" customFormat="1" ht="15" customHeight="1">
      <c r="A131" s="247" t="s">
        <v>140</v>
      </c>
      <c r="B131" s="247"/>
      <c r="C131" s="248"/>
      <c r="D131" s="249"/>
      <c r="E131" s="250"/>
      <c r="F131" s="77"/>
      <c r="H131" s="191"/>
      <c r="I131" s="191"/>
      <c r="J131" s="99"/>
      <c r="K131" s="97"/>
      <c r="L131" s="98"/>
    </row>
    <row r="132" spans="1:12" s="74" customFormat="1" ht="15.75" customHeight="1">
      <c r="A132" s="222" t="s">
        <v>135</v>
      </c>
      <c r="B132" s="222"/>
      <c r="C132" s="109" t="s">
        <v>126</v>
      </c>
      <c r="D132" s="224">
        <f>IF(D128&lt;=1000,0,D128/6)</f>
        <v>0</v>
      </c>
      <c r="E132" s="224"/>
      <c r="F132" s="78"/>
      <c r="H132" s="191"/>
      <c r="I132" s="191"/>
      <c r="J132" s="99"/>
      <c r="K132" s="100"/>
      <c r="L132" s="101"/>
    </row>
    <row r="133" spans="1:12" s="74" customFormat="1" ht="9.75" customHeight="1">
      <c r="A133" s="194"/>
      <c r="B133" s="194"/>
      <c r="C133" s="153"/>
      <c r="D133" s="154"/>
      <c r="E133" s="154"/>
      <c r="F133" s="78"/>
      <c r="H133" s="104"/>
      <c r="I133" s="104"/>
      <c r="J133" s="99"/>
      <c r="K133" s="100"/>
      <c r="L133" s="101"/>
    </row>
    <row r="134" spans="1:12" s="74" customFormat="1" ht="15.75">
      <c r="A134" s="251" t="s">
        <v>136</v>
      </c>
      <c r="B134" s="251"/>
      <c r="C134" s="251"/>
      <c r="D134" s="251"/>
      <c r="E134" s="251"/>
      <c r="F134" s="77"/>
      <c r="H134" s="99"/>
      <c r="I134" s="99"/>
      <c r="J134" s="99"/>
      <c r="K134" s="102"/>
      <c r="L134" s="103"/>
    </row>
    <row r="135" spans="1:12" s="74" customFormat="1" ht="12.75" customHeight="1">
      <c r="A135" s="222" t="s">
        <v>149</v>
      </c>
      <c r="B135" s="222"/>
      <c r="C135" s="110" t="s">
        <v>126</v>
      </c>
      <c r="D135" s="217">
        <f>IF(D128&lt;=1000,0,D128-D132)</f>
        <v>0</v>
      </c>
      <c r="E135" s="217"/>
      <c r="F135" s="79"/>
      <c r="H135" s="246"/>
      <c r="I135" s="246"/>
      <c r="J135" s="99"/>
      <c r="K135" s="100"/>
      <c r="L135" s="101"/>
    </row>
    <row r="136" spans="1:12" s="74" customFormat="1" ht="15.75">
      <c r="A136" s="222" t="s">
        <v>148</v>
      </c>
      <c r="B136" s="222"/>
      <c r="C136" s="110" t="s">
        <v>126</v>
      </c>
      <c r="D136" s="217">
        <f>ROUND(PRODUCT(D135)*0.4,2)</f>
        <v>0</v>
      </c>
      <c r="E136" s="217"/>
      <c r="F136" s="79"/>
      <c r="H136" s="246"/>
      <c r="I136" s="246"/>
      <c r="J136" s="99"/>
      <c r="K136" s="100"/>
      <c r="L136" s="101"/>
    </row>
    <row r="137" spans="1:12" s="74" customFormat="1" ht="18">
      <c r="A137" s="215" t="s">
        <v>147</v>
      </c>
      <c r="B137" s="216"/>
      <c r="C137" s="109" t="s">
        <v>126</v>
      </c>
      <c r="D137" s="224">
        <f>SUM(D135:D136)</f>
        <v>0</v>
      </c>
      <c r="E137" s="224"/>
      <c r="F137" s="80"/>
      <c r="K137" s="93"/>
      <c r="L137" s="85"/>
    </row>
    <row r="138" spans="1:6" s="74" customFormat="1" ht="9.75" customHeight="1">
      <c r="A138" s="223"/>
      <c r="B138" s="223"/>
      <c r="C138" s="92"/>
      <c r="D138" s="225"/>
      <c r="E138" s="225"/>
      <c r="F138" s="179"/>
    </row>
    <row r="139" spans="1:19" s="2" customFormat="1" ht="12.75">
      <c r="A139" s="175" t="s">
        <v>161</v>
      </c>
      <c r="B139" s="176"/>
      <c r="C139" s="27"/>
      <c r="D139" s="27"/>
      <c r="E139" s="27"/>
      <c r="F139" s="27"/>
      <c r="G139" s="19"/>
      <c r="H139" s="19"/>
      <c r="M139" s="42"/>
      <c r="N139" s="42"/>
      <c r="O139" s="42"/>
      <c r="P139" s="42"/>
      <c r="Q139" s="42"/>
      <c r="R139" s="42"/>
      <c r="S139" s="42"/>
    </row>
    <row r="140" spans="1:19" s="2" customFormat="1" ht="11.25">
      <c r="A140" s="27"/>
      <c r="B140" s="27"/>
      <c r="C140" s="27"/>
      <c r="D140" s="27"/>
      <c r="E140" s="27"/>
      <c r="F140" s="27"/>
      <c r="G140" s="19"/>
      <c r="H140" s="19"/>
      <c r="M140" s="42"/>
      <c r="N140" s="42"/>
      <c r="O140" s="42"/>
      <c r="P140" s="42"/>
      <c r="Q140" s="42"/>
      <c r="R140" s="42"/>
      <c r="S140" s="42"/>
    </row>
    <row r="141" spans="3:19" s="2" customFormat="1" ht="11.25"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7"/>
      <c r="B142" s="27"/>
      <c r="C142" s="27"/>
      <c r="D142" s="27"/>
      <c r="E142" s="27"/>
      <c r="F142" s="27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28"/>
      <c r="B143" s="29"/>
      <c r="C143" s="29"/>
      <c r="D143" s="29"/>
      <c r="E143" s="29"/>
      <c r="F143" s="29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7"/>
      <c r="B148" s="17"/>
      <c r="C148" s="17"/>
      <c r="D148" s="17"/>
      <c r="E148" s="17"/>
      <c r="F148" s="17"/>
      <c r="G148" s="19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30"/>
      <c r="C149" s="17"/>
      <c r="D149" s="19"/>
      <c r="E149" s="19"/>
      <c r="F149" s="30"/>
      <c r="G149" s="31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1.25">
      <c r="A150" s="19"/>
      <c r="B150" s="19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2.75">
      <c r="A151" s="21"/>
      <c r="B151" s="22"/>
      <c r="C151" s="19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7"/>
      <c r="C152" s="27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1.25">
      <c r="A153" s="19"/>
      <c r="B153" s="29"/>
      <c r="C153" s="29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2.75">
      <c r="A157" s="32"/>
      <c r="B157" s="33"/>
      <c r="C157" s="17"/>
      <c r="D157" s="19"/>
      <c r="E157" s="19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34"/>
      <c r="C158" s="17"/>
      <c r="D158" s="34"/>
      <c r="E158" s="35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1.25">
      <c r="A159" s="19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2.75">
      <c r="A160" s="21"/>
      <c r="B160" s="19"/>
      <c r="C160" s="19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1.25">
      <c r="A161" s="33"/>
      <c r="B161" s="33"/>
      <c r="C161" s="33"/>
      <c r="D161" s="19"/>
      <c r="E161" s="19"/>
      <c r="F161" s="19"/>
      <c r="G161" s="19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2.75">
      <c r="A162" s="29"/>
      <c r="B162" s="29"/>
      <c r="C162" s="29"/>
      <c r="D162" s="19"/>
      <c r="E162" s="18"/>
      <c r="F162" s="18"/>
      <c r="G162" s="18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19"/>
      <c r="B169" s="19"/>
      <c r="C169" s="19"/>
      <c r="D169" s="19"/>
      <c r="E169" s="19"/>
      <c r="F169" s="19"/>
      <c r="G169" s="19"/>
      <c r="H169" s="19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:19" s="2" customFormat="1" ht="11.25">
      <c r="A178" s="20"/>
      <c r="B178" s="20"/>
      <c r="C178" s="20"/>
      <c r="D178" s="20"/>
      <c r="E178" s="20"/>
      <c r="F178" s="20"/>
      <c r="G178" s="20"/>
      <c r="H178" s="20"/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pans="13:19" s="2" customFormat="1" ht="11.25">
      <c r="M226" s="42"/>
      <c r="N226" s="42"/>
      <c r="O226" s="42"/>
      <c r="P226" s="42"/>
      <c r="Q226" s="42"/>
      <c r="R226" s="42"/>
      <c r="S226" s="42"/>
    </row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  <row r="238" s="2" customFormat="1" ht="11.25"/>
  </sheetData>
  <sheetProtection sheet="1"/>
  <mergeCells count="55">
    <mergeCell ref="H135:I135"/>
    <mergeCell ref="A135:B135"/>
    <mergeCell ref="D135:E135"/>
    <mergeCell ref="H4:I4"/>
    <mergeCell ref="I10:K18"/>
    <mergeCell ref="I20:J21"/>
    <mergeCell ref="H55:J60"/>
    <mergeCell ref="H39:J42"/>
    <mergeCell ref="H47:J50"/>
    <mergeCell ref="A121:B121"/>
    <mergeCell ref="A1:G1"/>
    <mergeCell ref="B5:E5"/>
    <mergeCell ref="B6:E6"/>
    <mergeCell ref="A47:D47"/>
    <mergeCell ref="H136:I136"/>
    <mergeCell ref="A131:B131"/>
    <mergeCell ref="C131:E131"/>
    <mergeCell ref="A132:B132"/>
    <mergeCell ref="D132:E132"/>
    <mergeCell ref="A134:E134"/>
    <mergeCell ref="H78:I78"/>
    <mergeCell ref="C89:E89"/>
    <mergeCell ref="A104:B106"/>
    <mergeCell ref="A125:E125"/>
    <mergeCell ref="A116:B116"/>
    <mergeCell ref="E87:E88"/>
    <mergeCell ref="D123:E123"/>
    <mergeCell ref="A138:B138"/>
    <mergeCell ref="A136:B136"/>
    <mergeCell ref="D137:E137"/>
    <mergeCell ref="D138:E138"/>
    <mergeCell ref="A112:B112"/>
    <mergeCell ref="A127:B127"/>
    <mergeCell ref="D128:E128"/>
    <mergeCell ref="D127:E127"/>
    <mergeCell ref="A128:B128"/>
    <mergeCell ref="A130:C130"/>
    <mergeCell ref="D126:E126"/>
    <mergeCell ref="A137:B137"/>
    <mergeCell ref="D136:E136"/>
    <mergeCell ref="A3:F3"/>
    <mergeCell ref="A82:B82"/>
    <mergeCell ref="C82:E82"/>
    <mergeCell ref="C83:D83"/>
    <mergeCell ref="A126:B126"/>
    <mergeCell ref="J78:K78"/>
    <mergeCell ref="C87:D88"/>
    <mergeCell ref="J79:J95"/>
    <mergeCell ref="D101:E101"/>
    <mergeCell ref="A114:B114"/>
    <mergeCell ref="A108:B110"/>
    <mergeCell ref="J101:K101"/>
    <mergeCell ref="J99:J100"/>
    <mergeCell ref="K99:K100"/>
    <mergeCell ref="K79:K95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2018-12-14T10:45:25Z</cp:lastPrinted>
  <dcterms:created xsi:type="dcterms:W3CDTF">1998-05-12T07:43:04Z</dcterms:created>
  <dcterms:modified xsi:type="dcterms:W3CDTF">2021-01-08T12:22:15Z</dcterms:modified>
  <cp:category/>
  <cp:version/>
  <cp:contentType/>
  <cp:contentStatus/>
</cp:coreProperties>
</file>