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590" windowHeight="1261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<sst xmlns="http://schemas.openxmlformats.org/spreadsheetml/2006/main" count="233" uniqueCount="193">
  <si>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</si>
  <si>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</si>
  <si>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</si>
  <si>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</si>
  <si>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</si>
  <si>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</si>
  <si>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</si>
  <si>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</si>
  <si>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</si>
  <si>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</si>
  <si>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</si>
  <si>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</si>
  <si>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</si>
  <si>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</si>
  <si>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</si>
  <si>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</si>
  <si>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</si>
  <si>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</si>
  <si>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</si>
  <si>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</si>
  <si>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</si>
  <si>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</si>
  <si>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</si>
  <si>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</si>
  <si>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</si>
  <si>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</si>
  <si>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</si>
  <si>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</si>
  <si>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</si>
  <si>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</si>
  <si>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</si>
  <si>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</si>
  <si>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</si>
  <si>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</si>
  <si>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</si>
  <si>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</si>
  <si>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</si>
  <si>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</si>
  <si>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</si>
  <si>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</si>
  <si>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</si>
  <si>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</si>
  <si>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</si>
  <si>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</si>
  <si>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</si>
  <si>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</si>
  <si>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</si>
  <si>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</si>
  <si>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</si>
  <si>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</si>
  <si>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</si>
  <si>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</si>
  <si>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</si>
  <si>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</si>
  <si>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</si>
  <si>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</si>
  <si>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</si>
  <si>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</si>
  <si>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</si>
  <si>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</si>
  <si>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</si>
  <si>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</si>
  <si>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</si>
  <si>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</si>
  <si>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</si>
  <si>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</si>
  <si>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</si>
  <si>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</si>
  <si>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</si>
  <si>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</si>
  <si>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</si>
  <si>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</si>
  <si>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</si>
  <si>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</si>
  <si>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</si>
  <si>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</si>
  <si>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</si>
  <si>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</si>
  <si>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</si>
  <si>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</si>
  <si>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</si>
  <si>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</si>
  <si>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</si>
  <si>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</si>
  <si>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</si>
  <si>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</si>
  <si>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</si>
  <si>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</si>
  <si>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</si>
  <si>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</si>
  <si>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</si>
  <si>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</si>
  <si>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</si>
  <si>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</si>
  <si>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</si>
  <si>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</si>
  <si>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</si>
  <si>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</si>
  <si>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</si>
  <si>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</si>
  <si>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</si>
  <si>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</si>
  <si>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</si>
  <si>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</si>
  <si>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</si>
  <si>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</si>
  <si>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</si>
  <si>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</si>
  <si>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</si>
  <si>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</si>
  <si>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</si>
  <si>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</si>
  <si>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</si>
  <si>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</si>
  <si>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</si>
  <si>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</si>
  <si>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</si>
  <si>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</si>
  <si>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</si>
  <si>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</si>
  <si>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</si>
  <si>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</si>
  <si>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</si>
  <si>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</si>
  <si>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</si>
  <si>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</si>
  <si>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</si>
  <si>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</si>
  <si>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</si>
  <si>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</si>
  <si>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</si>
  <si>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</si>
  <si>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</si>
  <si>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</si>
  <si>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</si>
  <si>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</si>
  <si>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</si>
  <si>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</si>
  <si>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</si>
  <si>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</si>
  <si>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</si>
  <si>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</si>
  <si>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</si>
  <si>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</si>
  <si>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</si>
  <si>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</si>
  <si>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</si>
  <si>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</si>
  <si>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</si>
  <si>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</si>
  <si>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</si>
  <si>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</si>
  <si>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</si>
  <si>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</si>
  <si>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</si>
  <si>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</si>
  <si>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</si>
  <si>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</si>
  <si>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</si>
  <si>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</si>
  <si>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</si>
  <si>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</si>
  <si>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</si>
  <si>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</si>
  <si>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</si>
  <si>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</si>
  <si>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</si>
  <si>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</si>
  <si>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</si>
  <si>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</si>
  <si>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</si>
  <si>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</si>
  <si>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</si>
  <si>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</si>
  <si>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</si>
  <si>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</si>
  <si>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</si>
  <si>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</si>
  <si>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</si>
  <si>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</si>
  <si>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</si>
  <si>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</si>
  <si>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</si>
  <si>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</si>
  <si>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</si>
  <si>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t>Pari al 50% o al 100% in caso di sanatoria</t>
  </si>
  <si>
    <t>Costo di costruzione</t>
  </si>
  <si>
    <t>Oneri di urbanizzazione</t>
  </si>
  <si>
    <t>N° 6 rate in Totale</t>
  </si>
  <si>
    <t>1^ Rata Costo di Costruzione</t>
  </si>
  <si>
    <t>1^ Rata Oneri di Urbanizzazione</t>
  </si>
  <si>
    <t>Totale della 1^ rata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</si>
  <si>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art.10, c.4 e art.6,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</si>
</sst>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8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8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1.81</v>
          </cell>
        </row>
        <row r="12">
          <cell r="G12">
            <v>3.55</v>
          </cell>
        </row>
        <row r="17">
          <cell r="G17">
            <v>0.9</v>
          </cell>
        </row>
        <row r="18">
          <cell r="G18">
            <v>1.78</v>
          </cell>
        </row>
        <row r="24">
          <cell r="G24">
            <v>3.55</v>
          </cell>
        </row>
        <row r="31">
          <cell r="G31">
            <v>7.199999999999999</v>
          </cell>
        </row>
        <row r="37">
          <cell r="G37">
            <v>1.28</v>
          </cell>
        </row>
        <row r="95">
          <cell r="G95">
            <v>259.3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50" t="s">
        <v>124</v>
      </c>
      <c r="B1" s="250"/>
      <c r="C1" s="250"/>
      <c r="D1" s="250"/>
      <c r="E1" s="250"/>
      <c r="F1" s="250"/>
      <c r="G1" s="250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57" t="s">
        <v>192</v>
      </c>
      <c r="C3" s="257"/>
      <c r="D3" s="257"/>
      <c r="E3" s="257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16" t="s">
        <v>180</v>
      </c>
      <c r="I4" s="217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51"/>
      <c r="C5" s="252"/>
      <c r="D5" s="252"/>
      <c r="E5" s="253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54"/>
      <c r="C6" s="255"/>
      <c r="D6" s="255"/>
      <c r="E6" s="256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11" t="s">
        <v>182</v>
      </c>
      <c r="B9" s="212"/>
      <c r="C9" s="213"/>
      <c r="D9" s="189"/>
      <c r="E9" s="190"/>
      <c r="F9" s="74"/>
      <c r="H9" s="214" t="s">
        <v>173</v>
      </c>
      <c r="I9" s="214"/>
      <c r="J9" s="214"/>
      <c r="K9" s="214"/>
      <c r="L9" s="191"/>
    </row>
    <row r="10" spans="1:12" s="72" customFormat="1" ht="24.75" customHeight="1">
      <c r="A10" s="211">
        <f>IF(E9="SI","Esenzione del Contributo di Costruzione in Regime Ordinario ?","")</f>
      </c>
      <c r="B10" s="212"/>
      <c r="C10" s="213"/>
      <c r="D10" s="189"/>
      <c r="E10" s="200" t="s">
        <v>184</v>
      </c>
      <c r="F10" s="74"/>
      <c r="H10" s="214"/>
      <c r="I10" s="214"/>
      <c r="J10" s="214"/>
      <c r="K10" s="214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18" t="s">
        <v>169</v>
      </c>
      <c r="J12" s="219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20"/>
      <c r="J13" s="221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20"/>
      <c r="J14" s="221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20"/>
      <c r="J15" s="221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20"/>
      <c r="J16" s="221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20"/>
      <c r="J17" s="221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20"/>
      <c r="J18" s="221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20"/>
      <c r="J19" s="221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22"/>
      <c r="J20" s="223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18" t="s">
        <v>170</v>
      </c>
      <c r="J22" s="219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22"/>
      <c r="J23" s="223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24" t="s">
        <v>62</v>
      </c>
      <c r="B48" s="225"/>
      <c r="C48" s="225"/>
      <c r="D48" s="226"/>
      <c r="E48" s="19"/>
      <c r="F48" s="19"/>
      <c r="G48" s="20"/>
      <c r="H48" s="230" t="s">
        <v>171</v>
      </c>
      <c r="I48" s="231"/>
      <c r="J48" s="232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33"/>
      <c r="I49" s="234"/>
      <c r="J49" s="235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33"/>
      <c r="I50" s="234"/>
      <c r="J50" s="235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36"/>
      <c r="I51" s="237"/>
      <c r="J51" s="238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30" t="s">
        <v>172</v>
      </c>
      <c r="I56" s="231"/>
      <c r="J56" s="232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33"/>
      <c r="I57" s="234"/>
      <c r="J57" s="235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33"/>
      <c r="I58" s="234"/>
      <c r="J58" s="235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33"/>
      <c r="I59" s="234"/>
      <c r="J59" s="235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33"/>
      <c r="I60" s="234"/>
      <c r="J60" s="235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36"/>
      <c r="I61" s="237"/>
      <c r="J61" s="238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259.3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259.3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10"/>
      <c r="I79" s="210"/>
      <c r="J79" s="210"/>
      <c r="K79" s="210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44" t="s">
        <v>138</v>
      </c>
      <c r="B82" s="244"/>
      <c r="C82" s="244" t="s">
        <v>139</v>
      </c>
      <c r="D82" s="244"/>
      <c r="E82" s="244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29" t="s">
        <v>115</v>
      </c>
      <c r="D83" s="229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39" t="s">
        <v>119</v>
      </c>
      <c r="D87" s="240"/>
      <c r="E87" s="227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41"/>
      <c r="D88" s="242"/>
      <c r="E88" s="228"/>
      <c r="F88" s="243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44" t="s">
        <v>140</v>
      </c>
      <c r="D89" s="244"/>
      <c r="E89" s="244"/>
      <c r="F89" s="243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07" t="s">
        <v>162</v>
      </c>
      <c r="I96" s="208"/>
      <c r="J96" s="208"/>
      <c r="K96" s="209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07" t="s">
        <v>164</v>
      </c>
      <c r="I98" s="208"/>
      <c r="J98" s="208"/>
      <c r="K98" s="209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1" t="s">
        <v>126</v>
      </c>
      <c r="D100" s="263">
        <f>ROUND(PRODUCT(C99,E79)/100,2)</f>
        <v>0</v>
      </c>
      <c r="E100" s="264"/>
      <c r="F100" s="145"/>
      <c r="G100" s="20"/>
      <c r="H100" s="112"/>
      <c r="I100" s="109"/>
      <c r="J100" s="210"/>
      <c r="K100" s="210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46" t="s">
        <v>185</v>
      </c>
      <c r="B101" s="246"/>
      <c r="C101" s="206" t="s">
        <v>127</v>
      </c>
      <c r="D101" s="247">
        <f>IF((E9="SI"),D100,IF((E10="NO"),(D100*0.5),(D100)))</f>
        <v>0</v>
      </c>
      <c r="E101" s="247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45" t="s">
        <v>135</v>
      </c>
      <c r="B104" s="245"/>
      <c r="C104" s="126" t="s">
        <v>130</v>
      </c>
      <c r="D104" s="127" t="s">
        <v>134</v>
      </c>
      <c r="E104" s="128">
        <f>'[1]Foglio1'!$G$11</f>
        <v>1.81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45"/>
      <c r="B105" s="245"/>
      <c r="C105" s="129" t="s">
        <v>129</v>
      </c>
      <c r="D105" s="127" t="s">
        <v>134</v>
      </c>
      <c r="E105" s="128">
        <f>'[1]Foglio1'!$G$12</f>
        <v>3.55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45"/>
      <c r="B106" s="245"/>
      <c r="C106" s="129" t="s">
        <v>128</v>
      </c>
      <c r="D106" s="130" t="s">
        <v>134</v>
      </c>
      <c r="E106" s="131">
        <f>SUM(E104:E105)</f>
        <v>5.359999999999999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45" t="s">
        <v>137</v>
      </c>
      <c r="B108" s="245"/>
      <c r="C108" s="126" t="s">
        <v>130</v>
      </c>
      <c r="D108" s="127" t="s">
        <v>134</v>
      </c>
      <c r="E108" s="128">
        <f>'[1]Foglio1'!$G$17</f>
        <v>0.9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45"/>
      <c r="B109" s="245"/>
      <c r="C109" s="129" t="s">
        <v>129</v>
      </c>
      <c r="D109" s="127" t="s">
        <v>134</v>
      </c>
      <c r="E109" s="128">
        <f>'[1]Foglio1'!$G$18</f>
        <v>1.78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45"/>
      <c r="B110" s="245"/>
      <c r="C110" s="129" t="s">
        <v>128</v>
      </c>
      <c r="D110" s="130" t="s">
        <v>134</v>
      </c>
      <c r="E110" s="131">
        <f>SUM(E108:E109)</f>
        <v>2.68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15" t="s">
        <v>136</v>
      </c>
      <c r="B112" s="215"/>
      <c r="C112" s="129" t="s">
        <v>129</v>
      </c>
      <c r="D112" s="130" t="s">
        <v>134</v>
      </c>
      <c r="E112" s="131">
        <f>'[1]Foglio1'!$G$24</f>
        <v>3.55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15" t="s">
        <v>181</v>
      </c>
      <c r="B114" s="215"/>
      <c r="C114" s="129" t="s">
        <v>129</v>
      </c>
      <c r="D114" s="130" t="s">
        <v>134</v>
      </c>
      <c r="E114" s="131">
        <f>'[1]Foglio1'!$G$37</f>
        <v>1.28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15" t="s">
        <v>132</v>
      </c>
      <c r="B116" s="215"/>
      <c r="C116" s="129" t="s">
        <v>133</v>
      </c>
      <c r="D116" s="130" t="s">
        <v>134</v>
      </c>
      <c r="E116" s="132">
        <f>'[1]Foglio1'!$G$31</f>
        <v>7.199999999999999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07" t="s">
        <v>174</v>
      </c>
      <c r="I119" s="208"/>
      <c r="J119" s="208"/>
      <c r="K119" s="208"/>
      <c r="L119" s="209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07" t="s">
        <v>165</v>
      </c>
      <c r="I120" s="208"/>
      <c r="J120" s="208"/>
      <c r="K120" s="208"/>
      <c r="L120" s="209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61" t="s">
        <v>155</v>
      </c>
      <c r="B121" s="262"/>
      <c r="C121" s="179"/>
      <c r="D121" s="85"/>
      <c r="E121" s="142"/>
      <c r="F121" s="20"/>
      <c r="G121" s="20"/>
      <c r="H121" s="207" t="s">
        <v>166</v>
      </c>
      <c r="I121" s="208"/>
      <c r="J121" s="208"/>
      <c r="K121" s="208"/>
      <c r="L121" s="209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2" t="s">
        <v>126</v>
      </c>
      <c r="D122" s="263">
        <f>ROUND(PRODUCT(C121,C119),2)</f>
        <v>0</v>
      </c>
      <c r="E122" s="264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46" t="s">
        <v>185</v>
      </c>
      <c r="B123" s="246"/>
      <c r="C123" s="206" t="s">
        <v>127</v>
      </c>
      <c r="D123" s="247">
        <f>IF((E9="SI"),D122,IF((E10="NO"),(D122*0.5),(D122)))</f>
        <v>0</v>
      </c>
      <c r="E123" s="247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58" t="s">
        <v>144</v>
      </c>
      <c r="B125" s="259"/>
      <c r="C125" s="259"/>
      <c r="D125" s="259"/>
      <c r="E125" s="260"/>
      <c r="F125" s="74"/>
      <c r="H125" s="266"/>
      <c r="I125" s="266"/>
      <c r="J125" s="114"/>
      <c r="K125" s="115"/>
      <c r="L125" s="116"/>
    </row>
    <row r="126" spans="1:12" s="73" customFormat="1" ht="15" customHeight="1">
      <c r="A126" s="267" t="s">
        <v>186</v>
      </c>
      <c r="B126" s="268"/>
      <c r="C126" s="206" t="s">
        <v>127</v>
      </c>
      <c r="D126" s="247">
        <f>D101</f>
        <v>0</v>
      </c>
      <c r="E126" s="247"/>
      <c r="F126" s="75"/>
      <c r="H126" s="266"/>
      <c r="I126" s="266"/>
      <c r="J126" s="97"/>
      <c r="K126" s="115"/>
      <c r="L126" s="116"/>
    </row>
    <row r="127" spans="1:12" s="73" customFormat="1" ht="15" customHeight="1">
      <c r="A127" s="267" t="s">
        <v>187</v>
      </c>
      <c r="B127" s="268"/>
      <c r="C127" s="206" t="s">
        <v>127</v>
      </c>
      <c r="D127" s="247">
        <f>D123</f>
        <v>0</v>
      </c>
      <c r="E127" s="247"/>
      <c r="F127" s="75"/>
      <c r="H127" s="266"/>
      <c r="I127" s="266"/>
      <c r="J127" s="97"/>
      <c r="K127" s="98"/>
      <c r="L127" s="99"/>
    </row>
    <row r="128" spans="1:12" s="73" customFormat="1" ht="15" customHeight="1">
      <c r="A128" s="248" t="s">
        <v>145</v>
      </c>
      <c r="B128" s="248"/>
      <c r="C128" s="101" t="s">
        <v>127</v>
      </c>
      <c r="D128" s="249">
        <f>SUM(D126:E127)</f>
        <v>0</v>
      </c>
      <c r="E128" s="249"/>
      <c r="F128" s="76"/>
      <c r="H128" s="97"/>
      <c r="I128" s="97"/>
      <c r="J128" s="97"/>
      <c r="K128" s="117"/>
      <c r="L128" s="118"/>
    </row>
    <row r="129" spans="1:12" s="73" customFormat="1" ht="10.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77" t="s">
        <v>183</v>
      </c>
      <c r="B130" s="278"/>
      <c r="C130" s="279"/>
      <c r="D130" s="168" t="str">
        <f>IF(D126&lt;=1000,"NO","SI")</f>
        <v>NO</v>
      </c>
      <c r="E130" s="169"/>
      <c r="F130" s="77"/>
      <c r="H130" s="266"/>
      <c r="I130" s="266"/>
      <c r="J130" s="114"/>
      <c r="K130" s="203"/>
      <c r="L130" s="204"/>
    </row>
    <row r="131" spans="1:12" s="73" customFormat="1" ht="15" customHeight="1">
      <c r="A131" s="280" t="s">
        <v>188</v>
      </c>
      <c r="B131" s="280"/>
      <c r="C131" s="281"/>
      <c r="D131" s="282"/>
      <c r="E131" s="282"/>
      <c r="F131" s="78"/>
      <c r="H131" s="266"/>
      <c r="I131" s="266"/>
      <c r="J131" s="97"/>
      <c r="K131" s="203"/>
      <c r="L131" s="204"/>
    </row>
    <row r="132" spans="1:12" s="73" customFormat="1" ht="15" customHeight="1">
      <c r="A132" s="273" t="s">
        <v>189</v>
      </c>
      <c r="B132" s="273"/>
      <c r="C132" s="101" t="s">
        <v>127</v>
      </c>
      <c r="D132" s="249">
        <f>IF(D128&lt;=1000,0,D126/6)</f>
        <v>0</v>
      </c>
      <c r="E132" s="249"/>
      <c r="F132" s="79"/>
      <c r="H132" s="266"/>
      <c r="I132" s="266"/>
      <c r="J132" s="97"/>
      <c r="K132" s="98"/>
      <c r="L132" s="99"/>
    </row>
    <row r="133" spans="1:12" s="73" customFormat="1" ht="15" customHeight="1">
      <c r="A133" s="273" t="s">
        <v>190</v>
      </c>
      <c r="B133" s="273"/>
      <c r="C133" s="101" t="s">
        <v>127</v>
      </c>
      <c r="D133" s="249">
        <f>IF(D128&lt;=1000,0,D127/6)</f>
        <v>0</v>
      </c>
      <c r="E133" s="249"/>
      <c r="F133" s="79"/>
      <c r="H133" s="96"/>
      <c r="I133" s="96"/>
      <c r="J133" s="97"/>
      <c r="K133" s="98"/>
      <c r="L133" s="99"/>
    </row>
    <row r="134" spans="1:12" s="73" customFormat="1" ht="15" customHeight="1">
      <c r="A134" s="274" t="s">
        <v>191</v>
      </c>
      <c r="B134" s="275"/>
      <c r="C134" s="205" t="s">
        <v>127</v>
      </c>
      <c r="D134" s="276">
        <f>SUM(D132:E133)</f>
        <v>0</v>
      </c>
      <c r="E134" s="276"/>
      <c r="F134" s="79"/>
      <c r="H134" s="96"/>
      <c r="I134" s="96"/>
      <c r="J134" s="97"/>
      <c r="K134" s="98"/>
      <c r="L134" s="99"/>
    </row>
    <row r="135" spans="1:12" s="73" customFormat="1" ht="10.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65" t="s">
        <v>125</v>
      </c>
      <c r="B136" s="265"/>
      <c r="C136" s="265"/>
      <c r="D136" s="265"/>
      <c r="E136" s="265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68" t="s">
        <v>146</v>
      </c>
      <c r="B137" s="268"/>
      <c r="C137" s="100" t="s">
        <v>127</v>
      </c>
      <c r="D137" s="270">
        <f>IF(D128&lt;=1000,0,D128-D134)</f>
        <v>0</v>
      </c>
      <c r="E137" s="270"/>
      <c r="F137" s="80"/>
      <c r="H137" s="269"/>
      <c r="I137" s="269"/>
      <c r="J137" s="97"/>
      <c r="K137" s="98"/>
      <c r="L137" s="99"/>
    </row>
    <row r="138" spans="1:12" s="73" customFormat="1" ht="12.75" customHeight="1">
      <c r="A138" s="268" t="s">
        <v>147</v>
      </c>
      <c r="B138" s="268"/>
      <c r="C138" s="100" t="s">
        <v>127</v>
      </c>
      <c r="D138" s="270">
        <f>ROUND(PRODUCT(D137)*0.4,2)</f>
        <v>0</v>
      </c>
      <c r="E138" s="270"/>
      <c r="F138" s="80"/>
      <c r="H138" s="269"/>
      <c r="I138" s="269"/>
      <c r="J138" s="97"/>
      <c r="K138" s="98"/>
      <c r="L138" s="99"/>
    </row>
    <row r="139" spans="1:12" s="73" customFormat="1" ht="18">
      <c r="A139" s="271" t="s">
        <v>148</v>
      </c>
      <c r="B139" s="272"/>
      <c r="C139" s="101" t="s">
        <v>127</v>
      </c>
      <c r="D139" s="249">
        <f>SUM(D137:D138)</f>
        <v>0</v>
      </c>
      <c r="E139" s="249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69"/>
      <c r="I140" s="269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  <mergeCell ref="A123:B123"/>
    <mergeCell ref="D123:E123"/>
    <mergeCell ref="H140:I140"/>
    <mergeCell ref="H137:I137"/>
    <mergeCell ref="H138:I138"/>
    <mergeCell ref="A138:B138"/>
    <mergeCell ref="D137:E137"/>
    <mergeCell ref="D138:E138"/>
    <mergeCell ref="A139:B139"/>
    <mergeCell ref="A137:B137"/>
    <mergeCell ref="A136:E136"/>
    <mergeCell ref="D139:E139"/>
    <mergeCell ref="J79:K79"/>
    <mergeCell ref="J100:K100"/>
    <mergeCell ref="H125:I127"/>
    <mergeCell ref="A127:B127"/>
    <mergeCell ref="D127:E127"/>
    <mergeCell ref="A126:B126"/>
    <mergeCell ref="D122:E122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0:E100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01:B101"/>
    <mergeCell ref="D101:E101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2021-10-07T08:05:50Z</cp:lastPrinted>
  <dcterms:created xsi:type="dcterms:W3CDTF">1998-05-12T07:43:04Z</dcterms:created>
  <dcterms:modified xsi:type="dcterms:W3CDTF">2022-07-05T09:02:41Z</dcterms:modified>
  <cp:category/>
  <cp:version/>
  <cp:contentType/>
  <cp:contentStatus/>
</cp:coreProperties>
</file>