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620" windowHeight="1270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'MODELL~1'!$A$1:$G$154</definedName>
  </definedNames>
  <calcPr fullCalcOnLoad="1"/>
</workbook>
</file>

<file path=xl/sharedStrings.xml><?xml version="1.0" encoding="utf-8"?>
<sst xmlns="http://schemas.openxmlformats.org/spreadsheetml/2006/main" count="238" uniqueCount="199">
  <si>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</si>
  <si>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</si>
  <si>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</si>
  <si>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</si>
  <si>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</si>
  <si>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</si>
  <si>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</si>
  <si>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</si>
  <si>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</si>
  <si>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</si>
  <si>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</si>
  <si>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</si>
  <si>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</si>
  <si>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</si>
  <si>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</si>
  <si>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</si>
  <si>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</si>
  <si>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</si>
  <si>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</si>
  <si>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</si>
  <si>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</si>
  <si>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</si>
  <si>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</si>
  <si>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</si>
  <si>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</si>
  <si>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</si>
  <si>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</si>
  <si>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</si>
  <si>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</si>
  <si>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</si>
  <si>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</si>
  <si>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</si>
  <si>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</si>
  <si>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</si>
  <si>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</si>
  <si>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</si>
  <si>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</si>
  <si>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</si>
  <si>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</si>
  <si>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</si>
  <si>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</si>
  <si>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</si>
  <si>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</si>
  <si>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</si>
  <si>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</si>
  <si>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</si>
  <si>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</si>
  <si>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</si>
  <si>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</si>
  <si>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</si>
  <si>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</si>
  <si>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</si>
  <si>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</si>
  <si>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</si>
  <si>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</si>
  <si>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</si>
  <si>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</si>
  <si>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</si>
  <si>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</si>
  <si>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</si>
  <si>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</si>
  <si>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</si>
  <si>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</si>
  <si>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</si>
  <si>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</si>
  <si>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</si>
  <si>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</si>
  <si>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</si>
  <si>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</si>
  <si>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</si>
  <si>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</si>
  <si>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</si>
  <si>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</si>
  <si>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</si>
  <si>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</si>
  <si>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</si>
  <si>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</si>
  <si>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</si>
  <si>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</si>
  <si>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</si>
  <si>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</si>
  <si>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</si>
  <si>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</si>
  <si>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</si>
  <si>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</si>
  <si>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</si>
  <si>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</si>
  <si>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</si>
  <si>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</si>
  <si>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</si>
  <si>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</si>
  <si>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</si>
  <si>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</si>
  <si>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</si>
  <si>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</si>
  <si>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</si>
  <si>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</si>
  <si>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</si>
  <si>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</si>
  <si>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</si>
  <si>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</si>
  <si>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</si>
  <si>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</si>
  <si>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</si>
  <si>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</si>
  <si>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</si>
  <si>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</si>
  <si>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</si>
  <si>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</si>
  <si>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</si>
  <si>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</si>
  <si>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</si>
  <si>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</si>
  <si>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</si>
  <si>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</si>
  <si>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</si>
  <si>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</si>
  <si>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</si>
  <si>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</si>
  <si>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</si>
  <si>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</si>
  <si>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</si>
  <si>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</si>
  <si>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</si>
  <si>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</si>
  <si>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 xml:space="preserve">€. </t>
  </si>
  <si>
    <t>€.</t>
  </si>
  <si>
    <t>Totale Contrributo</t>
  </si>
  <si>
    <t>O.U. Secondaria</t>
  </si>
  <si>
    <t>Zone E (Verde Agricolo)</t>
  </si>
  <si>
    <t>€./mq.</t>
  </si>
  <si>
    <t>Zone Res.li Stagionali</t>
  </si>
  <si>
    <t>O.U. Pri. e Sec.</t>
  </si>
  <si>
    <t>€./mc.</t>
  </si>
  <si>
    <t>Zone Residenziali  A e B (Demol.ne, Ricostr.ne, Ampl.to, Sopr.ne)</t>
  </si>
  <si>
    <t>Zone Residenziali C (PdL)</t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</si>
  <si>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</si>
  <si>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</si>
  <si>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</si>
  <si>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</si>
  <si>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t>DETERMINAZIONE DELGLI ONERI DI URBANIZZAZIONE</t>
  </si>
  <si>
    <t>DETERMINAZIONE DEL COSTO DI COSTRUZIONE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</si>
  <si>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</si>
  <si>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</si>
  <si>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</si>
  <si>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</si>
  <si>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</si>
  <si>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Calcolo  Polizza  Fidejussoria</t>
  </si>
  <si>
    <t>Contributo di Costruzione</t>
  </si>
  <si>
    <t>Calcolo penale</t>
  </si>
  <si>
    <t>Totale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</si>
  <si>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</si>
  <si>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</si>
  <si>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</si>
  <si>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</si>
  <si>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</si>
  <si>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</si>
  <si>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</si>
  <si>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</si>
  <si>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B - Digitare il valore corrispondente, come da tabella</t>
  </si>
  <si>
    <t>C - Digitare il valore corrispondente, come da tabella</t>
  </si>
  <si>
    <t>A - Digitare il valore corrispondente alla classe,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</si>
  <si>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</si>
  <si>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</si>
  <si>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</si>
  <si>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</si>
  <si>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Esempio: se sono previsti n.3 ascensori digitare "2" - Se è prevista una piscina digitare "1", e così via... In caso contrario non imputare alcuna cifra</t>
    </r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</si>
  <si>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</t>
    </r>
    <r>
      <rPr>
        <b/>
        <sz val="8"/>
        <rFont val="Arial"/>
        <family val="2"/>
      </rPr>
      <t xml:space="preserve">Vanno imputate le superfici dell'intero fabbricato oggetto di variante o rinnovo.                    </t>
    </r>
    <r>
      <rPr>
        <sz val="8"/>
        <rFont val="Arial"/>
        <family val="2"/>
      </rPr>
      <t xml:space="preserve">Nella colonna (2) va digitato il numero degli alloggi, e nella colonna (3) la superficie che deriva dalla somma delle superfici di ogni alloggio che rientra in ciascuna classe di superficie (colonna (1)).          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e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</si>
  <si>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</t>
    </r>
    <r>
      <rPr>
        <b/>
        <sz val="8"/>
        <rFont val="Arial"/>
        <family val="2"/>
      </rPr>
      <t>Vanno imputate le superfici dell'intero fabbricato oggetto di variante o rinnovo.</t>
    </r>
    <r>
      <rPr>
        <sz val="8"/>
        <rFont val="Arial"/>
        <family val="2"/>
      </rPr>
      <t xml:space="preserve">                                   Nella colonna (8) va digitata la superficie per servizi ed accessori specificata all'art.2 del D.M. 03/05/1977</t>
    </r>
  </si>
  <si>
    <r>
      <rPr>
        <b/>
        <sz val="8"/>
        <rFont val="Arial"/>
        <family val="2"/>
      </rPr>
      <t>Vanno imputate le superfici presenti nell'intero fabbricato oggetto di variante o rinnovo</t>
    </r>
    <r>
      <rPr>
        <sz val="8"/>
        <rFont val="Arial"/>
        <family val="2"/>
      </rPr>
      <t>.                                                                    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  </r>
  </si>
  <si>
    <t>1 - Digitare il volume totale dell'intero edificio, compresi i volumi tecnici e/o in deroga</t>
  </si>
  <si>
    <t>PRATICA  N°</t>
  </si>
  <si>
    <t>B-</t>
  </si>
  <si>
    <t>Costo a mq. di costruzione maggiorato Ax1+(M/100)</t>
  </si>
  <si>
    <t>Costo di costruzione dell'edificio (Sc+St) x B</t>
  </si>
  <si>
    <t>Contributo dovuto Q% x C =</t>
  </si>
  <si>
    <t>In Verde i Campi di Input dati</t>
  </si>
  <si>
    <t>O.U. Prim e Sec.</t>
  </si>
  <si>
    <t>Zone residenziali omogenee                         nuova costruzione</t>
  </si>
  <si>
    <t>Insediamenti Turistici                                             Zone residenziali omogenee nuova costr.</t>
  </si>
  <si>
    <t>Insediamenti Turistici                                       Zone Residenziali  A e B (Demol.ne, Ricostr.ne, Ampl.to, Sopr.ne)</t>
  </si>
  <si>
    <t>Insediamenti Turistici                                         Zone Residenziali C (PdL)</t>
  </si>
  <si>
    <t>CALCOLO CONTRIBUTO DI COSTRUZIONE</t>
  </si>
  <si>
    <t>COSTO  DI  COSTRUZIONE</t>
  </si>
  <si>
    <t>Costo di  Costruzione Prog. Attuale</t>
  </si>
  <si>
    <t>Costo di costruzione Prog. Originario</t>
  </si>
  <si>
    <t>Totale Costo di Costruzione</t>
  </si>
  <si>
    <t>ONERI  DI  URBANIZZAZIONE</t>
  </si>
  <si>
    <t>Oneri di Urbanizzazione Prog. Attuale</t>
  </si>
  <si>
    <t>Oneri di Urbanizzazione Prog. Originario</t>
  </si>
  <si>
    <t>Totale Oneri di Urbanizzazione</t>
  </si>
  <si>
    <t>Totale Contributo di Costruzione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</si>
  <si>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</si>
  <si>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N° 6 rate in Totale</t>
  </si>
  <si>
    <t>1^ Rata Costo di Costruzione</t>
  </si>
  <si>
    <t>1^ Rata Oneri di Urbanizzazione</t>
  </si>
  <si>
    <t>Totale della 1^ rata</t>
  </si>
  <si>
    <t>Variante al P.d.C. n° **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</si>
  <si>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 Art.10, L.R. 10.08.2016, n.16</t>
    </r>
    <r>
      <rPr>
        <b/>
        <sz val="14"/>
        <color indexed="8"/>
        <rFont val="Times New Roman"/>
        <family val="1"/>
      </rPr>
      <t xml:space="preserve">         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</si>
</sst>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color indexed="2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23" fillId="0" borderId="10" xfId="0" applyNumberFormat="1" applyFont="1" applyBorder="1" applyAlignment="1">
      <alignment vertical="center"/>
    </xf>
    <xf numFmtId="0" fontId="2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15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5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/>
    </xf>
    <xf numFmtId="2" fontId="29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32" fillId="0" borderId="20" xfId="0" applyNumberFormat="1" applyFont="1" applyFill="1" applyBorder="1" applyAlignment="1">
      <alignment horizontal="right" vertical="center"/>
    </xf>
    <xf numFmtId="2" fontId="32" fillId="0" borderId="20" xfId="0" applyNumberFormat="1" applyFont="1" applyFill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left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2" fontId="31" fillId="0" borderId="23" xfId="0" applyNumberFormat="1" applyFont="1" applyFill="1" applyBorder="1" applyAlignment="1">
      <alignment horizontal="right" vertical="center"/>
    </xf>
    <xf numFmtId="2" fontId="31" fillId="0" borderId="24" xfId="0" applyNumberFormat="1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7" fillId="0" borderId="2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33" borderId="25" xfId="0" applyFont="1" applyFill="1" applyBorder="1" applyAlignment="1">
      <alignment/>
    </xf>
    <xf numFmtId="0" fontId="21" fillId="35" borderId="11" xfId="0" applyFont="1" applyFill="1" applyBorder="1" applyAlignment="1">
      <alignment horizontal="center" vertical="center"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left" vertical="center"/>
    </xf>
    <xf numFmtId="0" fontId="22" fillId="0" borderId="26" xfId="62" applyNumberFormat="1" applyFont="1" applyFill="1" applyBorder="1" applyAlignment="1" applyProtection="1">
      <alignment horizontal="right" vertical="center"/>
      <protection/>
    </xf>
    <xf numFmtId="172" fontId="22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4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/>
      <protection locked="0"/>
    </xf>
    <xf numFmtId="4" fontId="4" fillId="10" borderId="10" xfId="6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/>
      <protection/>
    </xf>
    <xf numFmtId="49" fontId="26" fillId="1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left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2" fontId="32" fillId="0" borderId="23" xfId="0" applyNumberFormat="1" applyFont="1" applyFill="1" applyBorder="1" applyAlignment="1">
      <alignment horizontal="right" vertical="center"/>
    </xf>
    <xf numFmtId="2" fontId="32" fillId="0" borderId="24" xfId="0" applyNumberFormat="1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center" vertical="center"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35" fillId="0" borderId="15" xfId="0" applyFont="1" applyFill="1" applyBorder="1" applyAlignment="1">
      <alignment horizontal="right" vertical="center"/>
    </xf>
    <xf numFmtId="0" fontId="22" fillId="0" borderId="15" xfId="62" applyNumberFormat="1" applyFont="1" applyFill="1" applyBorder="1" applyAlignment="1" applyProtection="1">
      <alignment horizontal="right" vertical="center"/>
      <protection/>
    </xf>
    <xf numFmtId="172" fontId="22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right" vertical="center"/>
    </xf>
    <xf numFmtId="0" fontId="22" fillId="0" borderId="27" xfId="62" applyNumberFormat="1" applyFont="1" applyFill="1" applyBorder="1" applyAlignment="1" applyProtection="1">
      <alignment horizontal="center" vertical="center"/>
      <protection/>
    </xf>
    <xf numFmtId="172" fontId="22" fillId="0" borderId="27" xfId="62" applyNumberFormat="1" applyFont="1" applyFill="1" applyBorder="1" applyAlignment="1" applyProtection="1">
      <alignment horizontal="center" vertical="center"/>
      <protection/>
    </xf>
    <xf numFmtId="0" fontId="39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172" fontId="13" fillId="0" borderId="11" xfId="62" applyNumberFormat="1" applyFont="1" applyFill="1" applyBorder="1" applyAlignment="1">
      <alignment horizontal="right" vertical="center"/>
    </xf>
    <xf numFmtId="0" fontId="13" fillId="0" borderId="11" xfId="62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9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1" fillId="36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14" fillId="0" borderId="10" xfId="62" applyNumberFormat="1" applyFont="1" applyFill="1" applyBorder="1" applyAlignment="1" applyProtection="1">
      <alignment horizontal="center" vertical="center"/>
      <protection/>
    </xf>
    <xf numFmtId="172" fontId="14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172" fontId="0" fillId="0" borderId="0" xfId="62" applyNumberFormat="1" applyFont="1" applyFill="1" applyBorder="1" applyAlignment="1" applyProtection="1">
      <alignment horizontal="center" vertical="center"/>
      <protection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26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26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0" fontId="1" fillId="10" borderId="11" xfId="0" applyFont="1" applyFill="1" applyBorder="1" applyAlignment="1" applyProtection="1">
      <alignment horizontal="left" vertical="center"/>
      <protection locked="0"/>
    </xf>
    <xf numFmtId="0" fontId="1" fillId="10" borderId="26" xfId="0" applyFont="1" applyFill="1" applyBorder="1" applyAlignment="1" applyProtection="1">
      <alignment horizontal="left" vertical="center"/>
      <protection locked="0"/>
    </xf>
    <xf numFmtId="0" fontId="1" fillId="10" borderId="12" xfId="0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9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2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/>
    </xf>
    <xf numFmtId="172" fontId="13" fillId="0" borderId="11" xfId="62" applyNumberFormat="1" applyFont="1" applyFill="1" applyBorder="1" applyAlignment="1">
      <alignment horizontal="center" vertical="center"/>
    </xf>
    <xf numFmtId="172" fontId="13" fillId="0" borderId="12" xfId="62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4" xfId="0" applyNumberFormat="1" applyFont="1" applyFill="1" applyBorder="1" applyAlignment="1">
      <alignment horizontal="left" vertical="top" wrapText="1"/>
    </xf>
    <xf numFmtId="0" fontId="4" fillId="7" borderId="15" xfId="0" applyNumberFormat="1" applyFont="1" applyFill="1" applyBorder="1" applyAlignment="1">
      <alignment horizontal="left" vertical="top" wrapText="1"/>
    </xf>
    <xf numFmtId="0" fontId="4" fillId="7" borderId="16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left" vertical="top" wrapText="1"/>
    </xf>
    <xf numFmtId="0" fontId="4" fillId="7" borderId="17" xfId="0" applyNumberFormat="1" applyFont="1" applyFill="1" applyBorder="1" applyAlignment="1">
      <alignment horizontal="left" vertical="top" wrapText="1"/>
    </xf>
    <xf numFmtId="0" fontId="4" fillId="7" borderId="30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3">
          <cell r="G13">
            <v>5.359999999999999</v>
          </cell>
        </row>
        <row r="19">
          <cell r="G19">
            <v>2.68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79">
          <cell r="G79">
            <v>5.96</v>
          </cell>
        </row>
        <row r="85">
          <cell r="G85">
            <v>2.9699999999999998</v>
          </cell>
        </row>
        <row r="90">
          <cell r="G90">
            <v>3.95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57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7" t="s">
        <v>124</v>
      </c>
      <c r="B1" s="227"/>
      <c r="C1" s="227"/>
      <c r="D1" s="227"/>
      <c r="E1" s="227"/>
      <c r="F1" s="227"/>
      <c r="G1" s="227"/>
      <c r="H1" s="3"/>
      <c r="I1" s="2"/>
      <c r="J1" s="2"/>
      <c r="K1" s="2"/>
      <c r="L1" s="2"/>
      <c r="M1" s="41"/>
      <c r="N1" s="41"/>
      <c r="O1" s="42"/>
      <c r="P1" s="42"/>
      <c r="Q1" s="42"/>
      <c r="R1" s="42"/>
      <c r="S1" s="42"/>
    </row>
    <row r="2" spans="1:19" ht="12.75" customHeight="1">
      <c r="A2" s="45"/>
      <c r="B2" s="45"/>
      <c r="C2" s="45"/>
      <c r="D2" s="45"/>
      <c r="E2" s="45"/>
      <c r="F2" s="45"/>
      <c r="G2" s="45"/>
      <c r="H2" s="3"/>
      <c r="I2" s="2"/>
      <c r="J2" s="2"/>
      <c r="K2" s="2"/>
      <c r="L2" s="2"/>
      <c r="M2" s="41"/>
      <c r="N2" s="41"/>
      <c r="O2" s="42"/>
      <c r="P2" s="42"/>
      <c r="Q2" s="42"/>
      <c r="R2" s="42"/>
      <c r="S2" s="42"/>
    </row>
    <row r="3" spans="1:19" ht="65.25" customHeight="1">
      <c r="A3" s="46"/>
      <c r="B3" s="234" t="s">
        <v>198</v>
      </c>
      <c r="C3" s="234"/>
      <c r="D3" s="234"/>
      <c r="E3" s="234"/>
      <c r="F3" s="46"/>
      <c r="G3" s="46"/>
      <c r="H3" s="3"/>
      <c r="I3" s="2"/>
      <c r="J3" s="2"/>
      <c r="K3" s="2"/>
      <c r="L3" s="2"/>
      <c r="M3" s="41"/>
      <c r="N3" s="41"/>
      <c r="O3" s="42"/>
      <c r="P3" s="42"/>
      <c r="Q3" s="42"/>
      <c r="R3" s="42"/>
      <c r="S3" s="42"/>
    </row>
    <row r="4" spans="1:19" ht="12.75" customHeight="1">
      <c r="A4" s="37"/>
      <c r="B4" s="36"/>
      <c r="C4" s="35"/>
      <c r="D4" s="38"/>
      <c r="E4" s="38"/>
      <c r="F4" s="38"/>
      <c r="G4" s="38"/>
      <c r="H4" s="279" t="s">
        <v>176</v>
      </c>
      <c r="I4" s="280"/>
      <c r="J4" s="2"/>
      <c r="K4" s="2"/>
      <c r="L4" s="2"/>
      <c r="M4" s="41"/>
      <c r="N4" s="41"/>
      <c r="O4" s="42"/>
      <c r="P4" s="42"/>
      <c r="Q4" s="42"/>
      <c r="R4" s="42"/>
      <c r="S4" s="42"/>
    </row>
    <row r="5" spans="1:19" ht="21" customHeight="1">
      <c r="A5" s="51" t="s">
        <v>165</v>
      </c>
      <c r="B5" s="228"/>
      <c r="C5" s="229"/>
      <c r="D5" s="229"/>
      <c r="E5" s="230"/>
      <c r="F5" s="12"/>
      <c r="G5" s="12"/>
      <c r="H5" s="2"/>
      <c r="I5" s="2"/>
      <c r="J5" s="2"/>
      <c r="K5" s="2"/>
      <c r="L5" s="2"/>
      <c r="M5" s="41"/>
      <c r="N5" s="41"/>
      <c r="O5" s="42"/>
      <c r="P5" s="42"/>
      <c r="Q5" s="42"/>
      <c r="R5" s="42"/>
      <c r="S5" s="42"/>
    </row>
    <row r="6" spans="1:19" ht="22.5" customHeight="1">
      <c r="A6" s="158" t="s">
        <v>153</v>
      </c>
      <c r="B6" s="231"/>
      <c r="C6" s="232"/>
      <c r="D6" s="232"/>
      <c r="E6" s="233"/>
      <c r="F6" s="12"/>
      <c r="G6" s="12"/>
      <c r="H6" s="2"/>
      <c r="I6" s="2"/>
      <c r="J6" s="2"/>
      <c r="K6" s="2"/>
      <c r="L6" s="2"/>
      <c r="M6" s="41"/>
      <c r="N6" s="41"/>
      <c r="O6" s="42"/>
      <c r="P6" s="42"/>
      <c r="Q6" s="42"/>
      <c r="R6" s="42"/>
      <c r="S6" s="42"/>
    </row>
    <row r="7" spans="1:19" ht="18" customHeight="1">
      <c r="A7" s="51" t="s">
        <v>171</v>
      </c>
      <c r="B7" s="175"/>
      <c r="C7" s="238" t="s">
        <v>197</v>
      </c>
      <c r="D7" s="239"/>
      <c r="E7" s="240"/>
      <c r="F7" s="12"/>
      <c r="G7" s="12"/>
      <c r="H7" s="2"/>
      <c r="I7" s="2"/>
      <c r="J7" s="2"/>
      <c r="K7" s="2"/>
      <c r="L7" s="2"/>
      <c r="M7" s="41"/>
      <c r="N7" s="41"/>
      <c r="O7" s="42"/>
      <c r="P7" s="42"/>
      <c r="Q7" s="42"/>
      <c r="R7" s="42"/>
      <c r="S7" s="42"/>
    </row>
    <row r="8" spans="1:19" ht="12.75" customHeight="1">
      <c r="A8" s="12"/>
      <c r="B8" s="12"/>
      <c r="C8" s="12"/>
      <c r="D8" s="12"/>
      <c r="E8" s="12"/>
      <c r="F8" s="12"/>
      <c r="G8" s="12"/>
      <c r="H8"/>
      <c r="I8"/>
      <c r="J8" s="2"/>
      <c r="K8" s="2"/>
      <c r="L8" s="2"/>
      <c r="M8" s="41"/>
      <c r="N8" s="41"/>
      <c r="O8" s="42"/>
      <c r="P8" s="42"/>
      <c r="Q8" s="42"/>
      <c r="R8" s="42"/>
      <c r="S8" s="42"/>
    </row>
    <row r="9" spans="1:19" ht="12.75" customHeight="1">
      <c r="A9" s="12"/>
      <c r="B9" s="12"/>
      <c r="C9" s="12"/>
      <c r="D9" s="12"/>
      <c r="E9" s="12"/>
      <c r="F9" s="12"/>
      <c r="G9" s="12"/>
      <c r="H9"/>
      <c r="I9"/>
      <c r="J9" s="2"/>
      <c r="K9" s="2"/>
      <c r="L9" s="2"/>
      <c r="M9" s="41"/>
      <c r="N9" s="41"/>
      <c r="O9" s="42"/>
      <c r="P9" s="42"/>
      <c r="Q9" s="42"/>
      <c r="R9" s="42"/>
      <c r="S9" s="42"/>
    </row>
    <row r="10" spans="1:19" ht="17.25" customHeight="1">
      <c r="A10" s="93" t="s">
        <v>142</v>
      </c>
      <c r="B10" s="94"/>
      <c r="C10" s="94"/>
      <c r="D10" s="95"/>
      <c r="E10" s="95"/>
      <c r="F10" s="95"/>
      <c r="G10" s="96"/>
      <c r="H10" s="170"/>
      <c r="I10" s="281" t="s">
        <v>167</v>
      </c>
      <c r="J10" s="282"/>
      <c r="K10" s="283"/>
      <c r="L10" s="2"/>
      <c r="M10" s="41"/>
      <c r="N10" s="41"/>
      <c r="O10" s="42"/>
      <c r="P10" s="42"/>
      <c r="Q10" s="42"/>
      <c r="R10" s="42"/>
      <c r="S10" s="42"/>
    </row>
    <row r="11" spans="1:19" ht="33.75" customHeight="1">
      <c r="A11" s="52" t="s">
        <v>1</v>
      </c>
      <c r="B11" s="52" t="s">
        <v>2</v>
      </c>
      <c r="C11" s="52" t="s">
        <v>3</v>
      </c>
      <c r="D11" s="52" t="s">
        <v>4</v>
      </c>
      <c r="E11" s="52" t="s">
        <v>5</v>
      </c>
      <c r="F11" s="52" t="s">
        <v>6</v>
      </c>
      <c r="G11" s="6"/>
      <c r="H11" s="170"/>
      <c r="I11" s="284"/>
      <c r="J11" s="285"/>
      <c r="K11" s="286"/>
      <c r="L11" s="2"/>
      <c r="M11" s="41"/>
      <c r="N11" s="41"/>
      <c r="O11" s="42"/>
      <c r="P11" s="42"/>
      <c r="Q11" s="42"/>
      <c r="R11" s="42"/>
      <c r="S11" s="42"/>
    </row>
    <row r="12" spans="1:19" ht="11.25">
      <c r="A12" s="7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6"/>
      <c r="H12" s="170"/>
      <c r="I12" s="284"/>
      <c r="J12" s="285"/>
      <c r="K12" s="286"/>
      <c r="L12" s="2"/>
      <c r="M12" s="41"/>
      <c r="N12" s="41"/>
      <c r="O12" s="42"/>
      <c r="P12" s="42"/>
      <c r="Q12" s="42"/>
      <c r="R12" s="42"/>
      <c r="S12" s="42"/>
    </row>
    <row r="13" spans="1:19" ht="11.25">
      <c r="A13" s="8" t="s">
        <v>13</v>
      </c>
      <c r="B13" s="159"/>
      <c r="C13" s="160"/>
      <c r="D13" s="47">
        <f>IF(C18&gt;0,ROUND(C13/C18,2),0)</f>
        <v>0</v>
      </c>
      <c r="E13" s="48">
        <v>0</v>
      </c>
      <c r="F13" s="48">
        <f>ROUND(PRODUCT(D13,E13),2)</f>
        <v>0</v>
      </c>
      <c r="G13" s="53"/>
      <c r="H13" s="170"/>
      <c r="I13" s="284"/>
      <c r="J13" s="285"/>
      <c r="K13" s="286"/>
      <c r="L13" s="2"/>
      <c r="M13" s="41"/>
      <c r="N13" s="41"/>
      <c r="O13" s="42"/>
      <c r="P13" s="42"/>
      <c r="Q13" s="42"/>
      <c r="R13" s="42"/>
      <c r="S13" s="42"/>
    </row>
    <row r="14" spans="1:19" ht="11.25">
      <c r="A14" s="8" t="s">
        <v>14</v>
      </c>
      <c r="B14" s="159"/>
      <c r="C14" s="160"/>
      <c r="D14" s="47">
        <f>IF(C18&gt;0,ROUND(C14/C18,2),0)</f>
        <v>0</v>
      </c>
      <c r="E14" s="48">
        <v>5</v>
      </c>
      <c r="F14" s="48">
        <f>ROUND(PRODUCT(D14,E14),2)</f>
        <v>0</v>
      </c>
      <c r="G14" s="53"/>
      <c r="H14" s="170"/>
      <c r="I14" s="284"/>
      <c r="J14" s="285"/>
      <c r="K14" s="286"/>
      <c r="L14" s="2"/>
      <c r="M14" s="41"/>
      <c r="N14" s="41"/>
      <c r="O14" s="42"/>
      <c r="P14" s="42"/>
      <c r="Q14" s="42"/>
      <c r="R14" s="42"/>
      <c r="S14" s="42"/>
    </row>
    <row r="15" spans="1:19" ht="11.25">
      <c r="A15" s="8" t="s">
        <v>15</v>
      </c>
      <c r="B15" s="159"/>
      <c r="C15" s="160"/>
      <c r="D15" s="47">
        <f>IF(C18&gt;0,ROUND(C15/C18,2),0)</f>
        <v>0</v>
      </c>
      <c r="E15" s="48">
        <v>15</v>
      </c>
      <c r="F15" s="48">
        <f>ROUND(PRODUCT(D15,E15),2)</f>
        <v>0</v>
      </c>
      <c r="G15" s="53"/>
      <c r="H15" s="170"/>
      <c r="I15" s="284"/>
      <c r="J15" s="285"/>
      <c r="K15" s="286"/>
      <c r="L15" s="2"/>
      <c r="M15" s="41"/>
      <c r="N15" s="41"/>
      <c r="O15" s="42"/>
      <c r="P15" s="42"/>
      <c r="Q15" s="42"/>
      <c r="R15" s="42"/>
      <c r="S15" s="42"/>
    </row>
    <row r="16" spans="1:19" ht="11.25">
      <c r="A16" s="8" t="s">
        <v>16</v>
      </c>
      <c r="B16" s="159"/>
      <c r="C16" s="160"/>
      <c r="D16" s="47">
        <f>IF(C18&gt;0,ROUND(C16/C18,2),0)</f>
        <v>0</v>
      </c>
      <c r="E16" s="48">
        <v>30</v>
      </c>
      <c r="F16" s="48">
        <f>ROUND(PRODUCT(D16,E16),2)</f>
        <v>0</v>
      </c>
      <c r="G16" s="53"/>
      <c r="H16" s="170"/>
      <c r="I16" s="284"/>
      <c r="J16" s="285"/>
      <c r="K16" s="286"/>
      <c r="L16" s="2"/>
      <c r="M16" s="41"/>
      <c r="N16" s="41"/>
      <c r="O16" s="42"/>
      <c r="P16" s="42"/>
      <c r="Q16" s="42"/>
      <c r="R16" s="42"/>
      <c r="S16" s="42"/>
    </row>
    <row r="17" spans="1:19" ht="11.25">
      <c r="A17" s="8" t="s">
        <v>17</v>
      </c>
      <c r="B17" s="159"/>
      <c r="C17" s="160"/>
      <c r="D17" s="47">
        <f>IF(C18&gt;0,ROUND(C17/C18,2),0)</f>
        <v>0</v>
      </c>
      <c r="E17" s="48">
        <v>50</v>
      </c>
      <c r="F17" s="48">
        <f>ROUND(PRODUCT(D17,E17),2)</f>
        <v>0</v>
      </c>
      <c r="G17" s="53"/>
      <c r="H17" s="170"/>
      <c r="I17" s="284"/>
      <c r="J17" s="285"/>
      <c r="K17" s="286"/>
      <c r="L17" s="2"/>
      <c r="M17" s="41"/>
      <c r="N17" s="41"/>
      <c r="O17" s="42"/>
      <c r="P17" s="42"/>
      <c r="Q17" s="42"/>
      <c r="R17" s="42"/>
      <c r="S17" s="42"/>
    </row>
    <row r="18" spans="1:19" ht="11.25">
      <c r="A18" s="6"/>
      <c r="B18" s="9" t="s">
        <v>18</v>
      </c>
      <c r="C18" s="54">
        <f>SUM(C13:C17)</f>
        <v>0</v>
      </c>
      <c r="D18" s="55"/>
      <c r="E18" s="53"/>
      <c r="F18" s="56" t="s">
        <v>19</v>
      </c>
      <c r="G18" s="44">
        <f>SUM(F13:F17)</f>
        <v>0</v>
      </c>
      <c r="H18" s="170"/>
      <c r="I18" s="287"/>
      <c r="J18" s="288"/>
      <c r="K18" s="289"/>
      <c r="L18" s="2"/>
      <c r="M18" s="41"/>
      <c r="N18" s="41"/>
      <c r="O18" s="42"/>
      <c r="P18" s="42"/>
      <c r="Q18" s="42"/>
      <c r="R18" s="42"/>
      <c r="S18" s="42"/>
    </row>
    <row r="19" spans="1:19" ht="12.75" customHeight="1">
      <c r="A19" s="19"/>
      <c r="B19" s="19"/>
      <c r="C19" s="19"/>
      <c r="D19" s="19"/>
      <c r="E19" s="19"/>
      <c r="F19" s="19"/>
      <c r="G19" s="18"/>
      <c r="H19" s="2"/>
      <c r="I19" s="2"/>
      <c r="J19" s="2"/>
      <c r="K19" s="2"/>
      <c r="L19" s="2"/>
      <c r="M19" s="41"/>
      <c r="N19" s="41"/>
      <c r="O19" s="42"/>
      <c r="P19" s="42"/>
      <c r="Q19" s="42"/>
      <c r="R19" s="42"/>
      <c r="S19" s="42"/>
    </row>
    <row r="20" spans="1:19" ht="12.75" customHeight="1">
      <c r="A20" s="19"/>
      <c r="B20" s="19"/>
      <c r="C20" s="19"/>
      <c r="D20" s="19"/>
      <c r="E20" s="19"/>
      <c r="F20" s="19"/>
      <c r="G20" s="18"/>
      <c r="H20" s="2"/>
      <c r="I20" s="2"/>
      <c r="J20" s="2"/>
      <c r="K20" s="2"/>
      <c r="L20" s="2"/>
      <c r="M20" s="41"/>
      <c r="N20" s="41"/>
      <c r="O20" s="42"/>
      <c r="P20" s="42"/>
      <c r="Q20" s="42"/>
      <c r="R20" s="42"/>
      <c r="S20" s="42"/>
    </row>
    <row r="21" spans="1:19" ht="12.75" customHeight="1">
      <c r="A21" s="97" t="s">
        <v>143</v>
      </c>
      <c r="B21" s="98"/>
      <c r="C21" s="95"/>
      <c r="D21" s="95"/>
      <c r="E21" s="96"/>
      <c r="F21" s="19"/>
      <c r="G21" s="19"/>
      <c r="H21" s="2"/>
      <c r="I21" s="281" t="s">
        <v>168</v>
      </c>
      <c r="J21" s="282"/>
      <c r="K21" s="283"/>
      <c r="L21" s="2"/>
      <c r="M21" s="41"/>
      <c r="N21" s="41"/>
      <c r="O21" s="42"/>
      <c r="P21" s="42"/>
      <c r="Q21" s="42"/>
      <c r="R21" s="42"/>
      <c r="S21" s="42"/>
    </row>
    <row r="22" spans="1:19" ht="33.75" customHeight="1">
      <c r="A22" s="6"/>
      <c r="B22" s="52" t="s">
        <v>20</v>
      </c>
      <c r="C22" s="52" t="s">
        <v>21</v>
      </c>
      <c r="D22" s="18"/>
      <c r="E22" s="99"/>
      <c r="F22" s="19"/>
      <c r="G22" s="19"/>
      <c r="H22" s="2"/>
      <c r="I22" s="284"/>
      <c r="J22" s="285"/>
      <c r="K22" s="286"/>
      <c r="L22"/>
      <c r="M22" s="41"/>
      <c r="N22" s="41"/>
      <c r="O22" s="42"/>
      <c r="P22" s="42"/>
      <c r="Q22" s="42"/>
      <c r="R22" s="42"/>
      <c r="S22" s="42"/>
    </row>
    <row r="23" spans="1:19" ht="11.25" customHeight="1">
      <c r="A23" s="6"/>
      <c r="B23" s="5" t="s">
        <v>22</v>
      </c>
      <c r="C23" s="5" t="s">
        <v>23</v>
      </c>
      <c r="D23" s="18"/>
      <c r="E23" s="99"/>
      <c r="F23" s="19"/>
      <c r="G23" s="19"/>
      <c r="H23" s="2"/>
      <c r="I23" s="287"/>
      <c r="J23" s="288"/>
      <c r="K23" s="289"/>
      <c r="L23"/>
      <c r="M23" s="41"/>
      <c r="N23" s="41"/>
      <c r="O23" s="42"/>
      <c r="P23" s="42"/>
      <c r="Q23" s="42"/>
      <c r="R23" s="42"/>
      <c r="S23" s="42"/>
    </row>
    <row r="24" spans="1:19" ht="67.5" customHeight="1">
      <c r="A24" s="57" t="s">
        <v>24</v>
      </c>
      <c r="B24" s="10" t="s">
        <v>25</v>
      </c>
      <c r="C24" s="160"/>
      <c r="D24" s="18"/>
      <c r="E24" s="99"/>
      <c r="F24" s="19"/>
      <c r="G24" s="19"/>
      <c r="H24" s="2"/>
      <c r="I24" s="172"/>
      <c r="J24" s="172"/>
      <c r="K24"/>
      <c r="L24"/>
      <c r="M24" s="41"/>
      <c r="N24" s="41"/>
      <c r="O24" s="42"/>
      <c r="P24" s="42"/>
      <c r="Q24" s="42"/>
      <c r="R24" s="42"/>
      <c r="S24" s="42"/>
    </row>
    <row r="25" spans="1:19" ht="21" customHeight="1">
      <c r="A25" s="57" t="s">
        <v>26</v>
      </c>
      <c r="B25" s="10" t="s">
        <v>27</v>
      </c>
      <c r="C25" s="160"/>
      <c r="D25" s="18"/>
      <c r="E25" s="99"/>
      <c r="F25" s="19"/>
      <c r="G25" s="19"/>
      <c r="H25" s="2"/>
      <c r="I25" s="172"/>
      <c r="J25" s="172"/>
      <c r="K25"/>
      <c r="L25"/>
      <c r="M25" s="41"/>
      <c r="N25" s="41"/>
      <c r="O25" s="42"/>
      <c r="P25" s="42"/>
      <c r="Q25" s="42"/>
      <c r="R25" s="42"/>
      <c r="S25" s="42"/>
    </row>
    <row r="26" spans="1:19" ht="21" customHeight="1">
      <c r="A26" s="57" t="s">
        <v>28</v>
      </c>
      <c r="B26" s="10" t="s">
        <v>29</v>
      </c>
      <c r="C26" s="160"/>
      <c r="D26" s="18"/>
      <c r="E26" s="99"/>
      <c r="F26" s="19"/>
      <c r="G26" s="19"/>
      <c r="H26" s="2"/>
      <c r="I26" s="172"/>
      <c r="J26" s="172"/>
      <c r="K26"/>
      <c r="L26"/>
      <c r="M26" s="41"/>
      <c r="N26" s="41"/>
      <c r="O26" s="42"/>
      <c r="P26" s="42"/>
      <c r="Q26" s="42"/>
      <c r="R26" s="42"/>
      <c r="S26" s="42"/>
    </row>
    <row r="27" spans="1:19" ht="12.75" customHeight="1">
      <c r="A27" s="57" t="s">
        <v>30</v>
      </c>
      <c r="B27" s="10" t="s">
        <v>31</v>
      </c>
      <c r="C27" s="160"/>
      <c r="D27" s="18"/>
      <c r="E27" s="99"/>
      <c r="F27" s="19"/>
      <c r="G27" s="19"/>
      <c r="H27" s="2"/>
      <c r="I27" s="172"/>
      <c r="J27" s="172"/>
      <c r="K27"/>
      <c r="L27"/>
      <c r="M27" s="41"/>
      <c r="N27" s="41"/>
      <c r="O27" s="42"/>
      <c r="P27" s="42"/>
      <c r="Q27" s="42"/>
      <c r="R27" s="42"/>
      <c r="S27" s="42"/>
    </row>
    <row r="28" spans="1:19" ht="12.75" customHeight="1">
      <c r="A28" s="6"/>
      <c r="B28" s="58" t="s">
        <v>32</v>
      </c>
      <c r="C28" s="54">
        <f>SUM(C24:C27)</f>
        <v>0</v>
      </c>
      <c r="D28" s="59" t="s">
        <v>33</v>
      </c>
      <c r="E28" s="60">
        <f>IF(C18&gt;0,ROUND(C28/C18*100,2),0)</f>
        <v>0</v>
      </c>
      <c r="F28" s="19"/>
      <c r="G28" s="19"/>
      <c r="H28" s="2"/>
      <c r="I28" s="172"/>
      <c r="J28" s="172"/>
      <c r="K28"/>
      <c r="L28"/>
      <c r="M28" s="41"/>
      <c r="N28" s="41"/>
      <c r="O28" s="42"/>
      <c r="P28" s="42"/>
      <c r="Q28" s="42"/>
      <c r="R28" s="42"/>
      <c r="S28" s="42"/>
    </row>
    <row r="29" spans="1:19" ht="12.75" customHeight="1">
      <c r="A29" s="19"/>
      <c r="B29" s="19"/>
      <c r="C29" s="19"/>
      <c r="D29" s="19"/>
      <c r="E29" s="19"/>
      <c r="F29" s="19"/>
      <c r="G29" s="19"/>
      <c r="H29" s="2"/>
      <c r="I29" s="172"/>
      <c r="J29" s="172"/>
      <c r="K29"/>
      <c r="L29"/>
      <c r="M29" s="41"/>
      <c r="N29" s="41"/>
      <c r="O29" s="42"/>
      <c r="P29" s="42"/>
      <c r="Q29" s="42"/>
      <c r="R29" s="42"/>
      <c r="S29" s="42"/>
    </row>
    <row r="30" spans="1:19" ht="12.75" customHeight="1">
      <c r="A30" s="19"/>
      <c r="B30" s="19"/>
      <c r="C30" s="19"/>
      <c r="D30" s="19"/>
      <c r="E30" s="19"/>
      <c r="F30" s="19"/>
      <c r="G30" s="19"/>
      <c r="H30" s="2"/>
      <c r="I30"/>
      <c r="J30"/>
      <c r="K30"/>
      <c r="L30"/>
      <c r="M30" s="41"/>
      <c r="N30" s="41"/>
      <c r="O30" s="42"/>
      <c r="P30" s="42"/>
      <c r="Q30" s="42"/>
      <c r="R30" s="42"/>
      <c r="S30" s="42"/>
    </row>
    <row r="31" spans="1:19" ht="13.5" customHeight="1">
      <c r="A31" s="93" t="s">
        <v>136</v>
      </c>
      <c r="B31" s="94"/>
      <c r="C31" s="94"/>
      <c r="D31" s="100"/>
      <c r="E31" s="19"/>
      <c r="F31" s="19"/>
      <c r="G31" s="19"/>
      <c r="H31" s="2"/>
      <c r="I31"/>
      <c r="J31" s="2"/>
      <c r="K31" s="2"/>
      <c r="L31" s="2"/>
      <c r="M31" s="41"/>
      <c r="N31" s="41"/>
      <c r="O31" s="42"/>
      <c r="P31" s="42"/>
      <c r="Q31" s="42"/>
      <c r="R31" s="42"/>
      <c r="S31" s="42"/>
    </row>
    <row r="32" spans="1:19" ht="43.5" customHeight="1">
      <c r="A32" s="66" t="s">
        <v>34</v>
      </c>
      <c r="B32" s="66" t="s">
        <v>35</v>
      </c>
      <c r="C32" s="66" t="s">
        <v>36</v>
      </c>
      <c r="D32" s="86"/>
      <c r="E32" s="19"/>
      <c r="F32" s="19"/>
      <c r="G32" s="19"/>
      <c r="H32" s="2"/>
      <c r="I32" s="2"/>
      <c r="J32"/>
      <c r="K32"/>
      <c r="L32"/>
      <c r="M32" s="39"/>
      <c r="N32" s="39"/>
      <c r="O32" s="42"/>
      <c r="P32" s="42"/>
      <c r="Q32" s="42"/>
      <c r="R32" s="42"/>
      <c r="S32" s="42"/>
    </row>
    <row r="33" spans="1:19" ht="16.5" customHeight="1">
      <c r="A33" s="5" t="s">
        <v>37</v>
      </c>
      <c r="B33" s="5" t="s">
        <v>38</v>
      </c>
      <c r="C33" s="5" t="s">
        <v>39</v>
      </c>
      <c r="D33" s="6"/>
      <c r="E33" s="12"/>
      <c r="F33" s="12"/>
      <c r="G33" s="12"/>
      <c r="H33"/>
      <c r="I33"/>
      <c r="J33"/>
      <c r="K33"/>
      <c r="L33"/>
      <c r="M33" s="39"/>
      <c r="N33" s="39"/>
      <c r="O33" s="42"/>
      <c r="P33" s="42"/>
      <c r="Q33" s="42"/>
      <c r="R33" s="42"/>
      <c r="S33" s="42"/>
    </row>
    <row r="34" spans="1:19" ht="12.75">
      <c r="A34" s="8" t="s">
        <v>40</v>
      </c>
      <c r="B34" s="8" t="s">
        <v>41</v>
      </c>
      <c r="C34" s="8">
        <v>0</v>
      </c>
      <c r="D34" s="6"/>
      <c r="E34" s="12"/>
      <c r="F34" s="12"/>
      <c r="G34" s="12"/>
      <c r="H34"/>
      <c r="I34"/>
      <c r="J34"/>
      <c r="K34"/>
      <c r="L34"/>
      <c r="M34" s="39"/>
      <c r="N34" s="39"/>
      <c r="O34" s="42"/>
      <c r="P34" s="42"/>
      <c r="Q34" s="42"/>
      <c r="R34" s="42"/>
      <c r="S34" s="42"/>
    </row>
    <row r="35" spans="1:19" ht="17.25" customHeight="1">
      <c r="A35" s="8" t="s">
        <v>42</v>
      </c>
      <c r="B35" s="8" t="s">
        <v>41</v>
      </c>
      <c r="C35" s="8">
        <v>10</v>
      </c>
      <c r="D35" s="6"/>
      <c r="E35" s="12"/>
      <c r="F35" s="12"/>
      <c r="G35" s="12"/>
      <c r="H35"/>
      <c r="I35"/>
      <c r="J35"/>
      <c r="K35"/>
      <c r="L35"/>
      <c r="M35" s="39"/>
      <c r="N35" s="39"/>
      <c r="O35" s="42"/>
      <c r="P35" s="42"/>
      <c r="Q35" s="42"/>
      <c r="R35" s="42"/>
      <c r="S35" s="42"/>
    </row>
    <row r="36" spans="1:19" ht="15" customHeight="1">
      <c r="A36" s="8" t="s">
        <v>43</v>
      </c>
      <c r="B36" s="8" t="s">
        <v>41</v>
      </c>
      <c r="C36" s="8">
        <v>20</v>
      </c>
      <c r="D36" s="6"/>
      <c r="E36" s="12"/>
      <c r="F36" s="12"/>
      <c r="G36" s="12"/>
      <c r="H36"/>
      <c r="I36"/>
      <c r="J36"/>
      <c r="K36"/>
      <c r="L36"/>
      <c r="M36" s="39"/>
      <c r="N36" s="39"/>
      <c r="O36" s="42"/>
      <c r="P36" s="42"/>
      <c r="Q36" s="42"/>
      <c r="R36" s="42"/>
      <c r="S36" s="42"/>
    </row>
    <row r="37" spans="1:19" ht="15" customHeight="1">
      <c r="A37" s="8" t="s">
        <v>44</v>
      </c>
      <c r="B37" s="8" t="s">
        <v>41</v>
      </c>
      <c r="C37" s="8">
        <v>30</v>
      </c>
      <c r="D37" s="6"/>
      <c r="E37" s="12"/>
      <c r="F37" s="12"/>
      <c r="G37" s="12"/>
      <c r="H37"/>
      <c r="I37"/>
      <c r="J37"/>
      <c r="K37"/>
      <c r="L37"/>
      <c r="M37" s="39"/>
      <c r="N37" s="39"/>
      <c r="O37" s="42"/>
      <c r="P37" s="42"/>
      <c r="Q37" s="42"/>
      <c r="R37" s="42"/>
      <c r="S37" s="42"/>
    </row>
    <row r="38" spans="1:19" ht="16.5" customHeight="1">
      <c r="A38" s="6"/>
      <c r="B38" s="6" t="s">
        <v>0</v>
      </c>
      <c r="C38" s="8" t="s">
        <v>45</v>
      </c>
      <c r="D38" s="61">
        <f>IF(E28&lt;=50,0,IF(AND(E28&gt;50,E28&lt;=75),10,IF(AND(E28&gt;75,E28&lt;=100),20,IF(E28&gt;100,30,"VALORE ERRATO"))))</f>
        <v>0</v>
      </c>
      <c r="E38" s="17"/>
      <c r="F38" s="12"/>
      <c r="G38" s="12"/>
      <c r="H38"/>
      <c r="I38"/>
      <c r="J38"/>
      <c r="K38"/>
      <c r="L38"/>
      <c r="M38" s="39"/>
      <c r="N38" s="39"/>
      <c r="O38" s="42"/>
      <c r="P38" s="42"/>
      <c r="Q38" s="42"/>
      <c r="R38" s="42"/>
      <c r="S38" s="42"/>
    </row>
    <row r="39" spans="1:19" ht="16.5" customHeight="1">
      <c r="A39" s="18"/>
      <c r="B39" s="18"/>
      <c r="C39" s="16"/>
      <c r="D39" s="16"/>
      <c r="E39" s="12"/>
      <c r="F39" s="12"/>
      <c r="G39" s="12"/>
      <c r="H39"/>
      <c r="I39"/>
      <c r="J39"/>
      <c r="K39"/>
      <c r="L39"/>
      <c r="M39" s="39"/>
      <c r="N39" s="39"/>
      <c r="O39" s="42"/>
      <c r="P39" s="42"/>
      <c r="Q39" s="42"/>
      <c r="R39" s="42"/>
      <c r="S39" s="42"/>
    </row>
    <row r="40" spans="1:19" ht="12.75">
      <c r="A40" s="12"/>
      <c r="B40" s="12"/>
      <c r="C40" s="12"/>
      <c r="D40" s="17"/>
      <c r="E40" s="12"/>
      <c r="F40" s="12"/>
      <c r="G40" s="12"/>
      <c r="H40"/>
      <c r="I40"/>
      <c r="J40"/>
      <c r="K40"/>
      <c r="L40"/>
      <c r="M40" s="39"/>
      <c r="N40" s="39"/>
      <c r="O40" s="42"/>
      <c r="P40" s="42"/>
      <c r="Q40" s="42"/>
      <c r="R40" s="42"/>
      <c r="S40" s="42"/>
    </row>
    <row r="41" spans="1:19" ht="15.75" customHeight="1">
      <c r="A41" s="93" t="s">
        <v>46</v>
      </c>
      <c r="B41" s="95"/>
      <c r="C41" s="101"/>
      <c r="D41" s="96"/>
      <c r="E41" s="12"/>
      <c r="F41" s="12"/>
      <c r="G41" s="12"/>
      <c r="H41"/>
      <c r="I41"/>
      <c r="J41"/>
      <c r="K41"/>
      <c r="L41"/>
      <c r="M41" s="39"/>
      <c r="N41" s="39"/>
      <c r="O41" s="42"/>
      <c r="P41" s="42"/>
      <c r="Q41" s="42"/>
      <c r="R41" s="42"/>
      <c r="S41" s="42"/>
    </row>
    <row r="42" spans="1:19" ht="22.5" customHeight="1">
      <c r="A42" s="6" t="s">
        <v>0</v>
      </c>
      <c r="B42" s="66" t="s">
        <v>47</v>
      </c>
      <c r="C42" s="66" t="s">
        <v>48</v>
      </c>
      <c r="D42" s="66" t="s">
        <v>49</v>
      </c>
      <c r="E42" s="12"/>
      <c r="F42" s="12"/>
      <c r="G42" s="12"/>
      <c r="H42"/>
      <c r="I42"/>
      <c r="J42"/>
      <c r="K42"/>
      <c r="L42"/>
      <c r="M42" s="39"/>
      <c r="N42" s="39"/>
      <c r="O42" s="42"/>
      <c r="P42" s="42"/>
      <c r="Q42" s="42"/>
      <c r="R42" s="42"/>
      <c r="S42" s="42"/>
    </row>
    <row r="43" spans="1:19" ht="12.75">
      <c r="A43" s="6" t="s">
        <v>0</v>
      </c>
      <c r="B43" s="7" t="s">
        <v>50</v>
      </c>
      <c r="C43" s="7" t="s">
        <v>51</v>
      </c>
      <c r="D43" s="7" t="s">
        <v>52</v>
      </c>
      <c r="E43" s="12"/>
      <c r="F43" s="12"/>
      <c r="G43" s="12"/>
      <c r="H43"/>
      <c r="I43"/>
      <c r="J43"/>
      <c r="K43"/>
      <c r="L43"/>
      <c r="M43" s="39"/>
      <c r="N43" s="39"/>
      <c r="O43" s="42"/>
      <c r="P43" s="42"/>
      <c r="Q43" s="42"/>
      <c r="R43" s="42"/>
      <c r="S43" s="42"/>
    </row>
    <row r="44" spans="1:19" ht="22.5" customHeight="1">
      <c r="A44" s="8">
        <v>1</v>
      </c>
      <c r="B44" s="8" t="s">
        <v>53</v>
      </c>
      <c r="C44" s="10" t="s">
        <v>54</v>
      </c>
      <c r="D44" s="54">
        <f>C18</f>
        <v>0</v>
      </c>
      <c r="E44" s="12"/>
      <c r="F44" s="12"/>
      <c r="G44" s="12"/>
      <c r="H44"/>
      <c r="I44"/>
      <c r="J44"/>
      <c r="K44"/>
      <c r="L44"/>
      <c r="M44" s="39"/>
      <c r="N44" s="39"/>
      <c r="O44" s="42"/>
      <c r="P44" s="42"/>
      <c r="Q44" s="42"/>
      <c r="R44" s="42"/>
      <c r="S44" s="42"/>
    </row>
    <row r="45" spans="1:19" ht="22.5" customHeight="1">
      <c r="A45" s="8">
        <v>2</v>
      </c>
      <c r="B45" s="8" t="s">
        <v>55</v>
      </c>
      <c r="C45" s="10" t="s">
        <v>56</v>
      </c>
      <c r="D45" s="54">
        <f>C28</f>
        <v>0</v>
      </c>
      <c r="E45" s="12"/>
      <c r="F45" s="12"/>
      <c r="G45" s="12"/>
      <c r="H45"/>
      <c r="I45"/>
      <c r="J45" s="2"/>
      <c r="K45" s="2"/>
      <c r="L45" s="2"/>
      <c r="M45" s="41"/>
      <c r="N45" s="41"/>
      <c r="O45" s="42"/>
      <c r="P45" s="42"/>
      <c r="Q45" s="42"/>
      <c r="R45" s="42"/>
      <c r="S45" s="42"/>
    </row>
    <row r="46" spans="1:19" ht="22.5" customHeight="1">
      <c r="A46" s="8">
        <v>3</v>
      </c>
      <c r="B46" s="8" t="s">
        <v>57</v>
      </c>
      <c r="C46" s="10" t="s">
        <v>58</v>
      </c>
      <c r="D46" s="54">
        <f>D45*0.6</f>
        <v>0</v>
      </c>
      <c r="E46" s="19"/>
      <c r="F46" s="19"/>
      <c r="G46" s="19"/>
      <c r="H46" s="2"/>
      <c r="I46" s="2"/>
      <c r="J46" s="2"/>
      <c r="K46" s="4"/>
      <c r="L46" s="2"/>
      <c r="M46" s="41"/>
      <c r="N46" s="41"/>
      <c r="O46" s="42"/>
      <c r="P46" s="42"/>
      <c r="Q46" s="42"/>
      <c r="R46" s="42"/>
      <c r="S46" s="42"/>
    </row>
    <row r="47" spans="1:19" ht="22.5" customHeight="1">
      <c r="A47" s="8" t="s">
        <v>59</v>
      </c>
      <c r="B47" s="8" t="s">
        <v>60</v>
      </c>
      <c r="C47" s="10" t="s">
        <v>61</v>
      </c>
      <c r="D47" s="54">
        <f>SUM(D44+D46)</f>
        <v>0</v>
      </c>
      <c r="E47" s="22"/>
      <c r="F47" s="19"/>
      <c r="G47" s="19"/>
      <c r="H47" s="2"/>
      <c r="I47" s="2"/>
      <c r="J47"/>
      <c r="K47"/>
      <c r="L47"/>
      <c r="M47" s="41"/>
      <c r="N47" s="41"/>
      <c r="O47" s="42"/>
      <c r="P47" s="42"/>
      <c r="Q47" s="42"/>
      <c r="R47" s="42"/>
      <c r="S47" s="42"/>
    </row>
    <row r="48" spans="1:19" ht="12.75">
      <c r="A48" s="12"/>
      <c r="B48" s="12"/>
      <c r="C48" s="12"/>
      <c r="D48" s="12"/>
      <c r="E48" s="19"/>
      <c r="F48" s="19"/>
      <c r="G48" s="19"/>
      <c r="H48" s="2"/>
      <c r="I48"/>
      <c r="J48"/>
      <c r="K48"/>
      <c r="L48"/>
      <c r="M48" s="41"/>
      <c r="N48" s="41"/>
      <c r="O48" s="42"/>
      <c r="P48" s="42"/>
      <c r="Q48" s="42"/>
      <c r="R48" s="42"/>
      <c r="S48" s="42"/>
    </row>
    <row r="49" spans="1:19" ht="25.5" customHeight="1">
      <c r="A49" s="235" t="s">
        <v>62</v>
      </c>
      <c r="B49" s="236"/>
      <c r="C49" s="236"/>
      <c r="D49" s="237"/>
      <c r="E49" s="18"/>
      <c r="F49" s="18"/>
      <c r="G49" s="19"/>
      <c r="H49" s="264" t="s">
        <v>169</v>
      </c>
      <c r="I49" s="265"/>
      <c r="J49" s="266"/>
      <c r="K49"/>
      <c r="L49"/>
      <c r="M49" s="41"/>
      <c r="N49" s="41"/>
      <c r="O49" s="42"/>
      <c r="P49" s="42"/>
      <c r="Q49" s="42"/>
      <c r="R49" s="42"/>
      <c r="S49" s="42"/>
    </row>
    <row r="50" spans="1:19" ht="14.25" customHeight="1">
      <c r="A50" s="6" t="s">
        <v>0</v>
      </c>
      <c r="B50" s="66" t="s">
        <v>47</v>
      </c>
      <c r="C50" s="66" t="s">
        <v>48</v>
      </c>
      <c r="D50" s="66" t="s">
        <v>49</v>
      </c>
      <c r="E50" s="19"/>
      <c r="F50" s="19"/>
      <c r="G50" s="19"/>
      <c r="H50" s="267"/>
      <c r="I50" s="268"/>
      <c r="J50" s="269"/>
      <c r="K50"/>
      <c r="L50"/>
      <c r="M50" s="41"/>
      <c r="N50" s="41"/>
      <c r="O50" s="42"/>
      <c r="P50" s="42"/>
      <c r="Q50" s="42"/>
      <c r="R50" s="42"/>
      <c r="S50" s="42"/>
    </row>
    <row r="51" spans="1:19" ht="12.75">
      <c r="A51" s="6" t="s">
        <v>0</v>
      </c>
      <c r="B51" s="5" t="s">
        <v>63</v>
      </c>
      <c r="C51" s="5" t="s">
        <v>64</v>
      </c>
      <c r="D51" s="5" t="s">
        <v>65</v>
      </c>
      <c r="E51" s="19"/>
      <c r="F51" s="19"/>
      <c r="G51" s="19"/>
      <c r="H51" s="267"/>
      <c r="I51" s="268"/>
      <c r="J51" s="269"/>
      <c r="K51"/>
      <c r="L51"/>
      <c r="M51" s="41"/>
      <c r="N51" s="41"/>
      <c r="O51" s="42"/>
      <c r="P51" s="42"/>
      <c r="Q51" s="42"/>
      <c r="R51" s="42"/>
      <c r="S51" s="42"/>
    </row>
    <row r="52" spans="1:19" ht="33.75" customHeight="1">
      <c r="A52" s="8">
        <v>1</v>
      </c>
      <c r="B52" s="8" t="s">
        <v>66</v>
      </c>
      <c r="C52" s="10" t="s">
        <v>56</v>
      </c>
      <c r="D52" s="160"/>
      <c r="E52" s="19"/>
      <c r="F52" s="19"/>
      <c r="G52" s="19"/>
      <c r="H52" s="270"/>
      <c r="I52" s="271"/>
      <c r="J52" s="272"/>
      <c r="K52"/>
      <c r="L52"/>
      <c r="M52" s="41"/>
      <c r="N52" s="41"/>
      <c r="O52" s="42"/>
      <c r="P52" s="42"/>
      <c r="Q52" s="42"/>
      <c r="R52" s="42"/>
      <c r="S52" s="42"/>
    </row>
    <row r="53" spans="1:19" ht="22.5" customHeight="1">
      <c r="A53" s="8">
        <v>2</v>
      </c>
      <c r="B53" s="8" t="s">
        <v>67</v>
      </c>
      <c r="C53" s="10" t="s">
        <v>68</v>
      </c>
      <c r="D53" s="161"/>
      <c r="E53" s="19"/>
      <c r="F53" s="19"/>
      <c r="G53" s="19"/>
      <c r="H53" s="173"/>
      <c r="I53" s="173"/>
      <c r="J53" s="173"/>
      <c r="K53"/>
      <c r="L53"/>
      <c r="M53" s="41"/>
      <c r="N53" s="41"/>
      <c r="O53" s="42"/>
      <c r="P53" s="42"/>
      <c r="Q53" s="42"/>
      <c r="R53" s="42"/>
      <c r="S53" s="42"/>
    </row>
    <row r="54" spans="1:19" s="2" customFormat="1" ht="22.5" customHeight="1">
      <c r="A54" s="8">
        <v>3</v>
      </c>
      <c r="B54" s="8" t="s">
        <v>69</v>
      </c>
      <c r="C54" s="10" t="s">
        <v>58</v>
      </c>
      <c r="D54" s="62">
        <f>D53*0.6</f>
        <v>0</v>
      </c>
      <c r="E54" s="19"/>
      <c r="F54" s="19"/>
      <c r="G54" s="19"/>
      <c r="I54"/>
      <c r="J54"/>
      <c r="K54"/>
      <c r="L54"/>
      <c r="M54" s="41"/>
      <c r="N54" s="41"/>
      <c r="O54" s="41"/>
      <c r="P54" s="41"/>
      <c r="Q54" s="41"/>
      <c r="R54" s="41"/>
      <c r="S54" s="41"/>
    </row>
    <row r="55" spans="1:19" s="2" customFormat="1" ht="34.5" customHeight="1">
      <c r="A55" s="8" t="s">
        <v>59</v>
      </c>
      <c r="B55" s="8" t="s">
        <v>70</v>
      </c>
      <c r="C55" s="10" t="s">
        <v>71</v>
      </c>
      <c r="D55" s="54">
        <f>D52+D54</f>
        <v>0</v>
      </c>
      <c r="E55" s="19"/>
      <c r="F55" s="19"/>
      <c r="G55" s="19"/>
      <c r="I55"/>
      <c r="J55"/>
      <c r="K55"/>
      <c r="L55"/>
      <c r="M55" s="41"/>
      <c r="N55" s="41"/>
      <c r="O55" s="41"/>
      <c r="P55" s="41"/>
      <c r="Q55" s="41"/>
      <c r="R55" s="41"/>
      <c r="S55" s="41"/>
    </row>
    <row r="56" spans="1:19" s="2" customFormat="1" ht="12.75">
      <c r="A56" s="19"/>
      <c r="B56" s="19"/>
      <c r="C56" s="19"/>
      <c r="D56" s="19"/>
      <c r="E56" s="19"/>
      <c r="F56" s="19"/>
      <c r="G56" s="19"/>
      <c r="I56"/>
      <c r="J56"/>
      <c r="K56"/>
      <c r="L56"/>
      <c r="M56" s="41"/>
      <c r="N56" s="41"/>
      <c r="O56" s="41"/>
      <c r="P56" s="41"/>
      <c r="Q56" s="41"/>
      <c r="R56" s="41"/>
      <c r="S56" s="41"/>
    </row>
    <row r="57" spans="1:19" s="2" customFormat="1" ht="12.75" customHeight="1">
      <c r="A57" s="97" t="s">
        <v>144</v>
      </c>
      <c r="B57" s="95"/>
      <c r="C57" s="95"/>
      <c r="D57" s="96"/>
      <c r="E57" s="245"/>
      <c r="F57" s="246"/>
      <c r="G57" s="246"/>
      <c r="H57" s="264" t="s">
        <v>166</v>
      </c>
      <c r="I57" s="265"/>
      <c r="J57" s="266"/>
      <c r="M57" s="41"/>
      <c r="N57" s="41"/>
      <c r="O57" s="41"/>
      <c r="P57" s="41"/>
      <c r="Q57" s="41"/>
      <c r="R57" s="41"/>
      <c r="S57" s="41"/>
    </row>
    <row r="58" spans="1:19" s="2" customFormat="1" ht="22.5" customHeight="1">
      <c r="A58" s="52" t="s">
        <v>72</v>
      </c>
      <c r="B58" s="66" t="s">
        <v>73</v>
      </c>
      <c r="C58" s="66" t="s">
        <v>36</v>
      </c>
      <c r="D58" s="6"/>
      <c r="E58" s="19"/>
      <c r="F58" s="19"/>
      <c r="G58" s="19"/>
      <c r="H58" s="267"/>
      <c r="I58" s="268"/>
      <c r="J58" s="269"/>
      <c r="M58" s="41"/>
      <c r="N58" s="41"/>
      <c r="O58" s="41"/>
      <c r="P58" s="41"/>
      <c r="Q58" s="41"/>
      <c r="R58" s="41"/>
      <c r="S58" s="41"/>
    </row>
    <row r="59" spans="1:19" s="2" customFormat="1" ht="11.25">
      <c r="A59" s="5" t="s">
        <v>74</v>
      </c>
      <c r="B59" s="5" t="s">
        <v>75</v>
      </c>
      <c r="C59" s="5" t="s">
        <v>76</v>
      </c>
      <c r="D59" s="6"/>
      <c r="E59" s="19"/>
      <c r="F59" s="19"/>
      <c r="G59" s="19"/>
      <c r="H59" s="267"/>
      <c r="I59" s="268"/>
      <c r="J59" s="269"/>
      <c r="M59" s="41"/>
      <c r="N59" s="41"/>
      <c r="O59" s="41"/>
      <c r="P59" s="41"/>
      <c r="Q59" s="41"/>
      <c r="R59" s="41"/>
      <c r="S59" s="41"/>
    </row>
    <row r="60" spans="1:19" s="2" customFormat="1" ht="12.75">
      <c r="A60" s="63">
        <v>0</v>
      </c>
      <c r="B60" s="174"/>
      <c r="C60" s="44">
        <v>0</v>
      </c>
      <c r="D60" s="53"/>
      <c r="E60" s="19"/>
      <c r="F60" s="19"/>
      <c r="G60" s="19"/>
      <c r="H60" s="267"/>
      <c r="I60" s="268"/>
      <c r="J60" s="269"/>
      <c r="K60"/>
      <c r="L60"/>
      <c r="M60" s="39"/>
      <c r="N60" s="39"/>
      <c r="O60" s="41"/>
      <c r="P60" s="41"/>
      <c r="Q60" s="41"/>
      <c r="R60" s="41"/>
      <c r="S60" s="41"/>
    </row>
    <row r="61" spans="1:19" s="2" customFormat="1" ht="21" customHeight="1">
      <c r="A61" s="158" t="s">
        <v>154</v>
      </c>
      <c r="B61" s="159"/>
      <c r="C61" s="48">
        <v>10</v>
      </c>
      <c r="D61" s="48">
        <f>B61*C61</f>
        <v>0</v>
      </c>
      <c r="E61" s="19"/>
      <c r="F61" s="19"/>
      <c r="G61" s="19"/>
      <c r="H61" s="267"/>
      <c r="I61" s="268"/>
      <c r="J61" s="269"/>
      <c r="K61"/>
      <c r="L61"/>
      <c r="M61" s="39"/>
      <c r="N61" s="39"/>
      <c r="O61" s="41"/>
      <c r="P61" s="41"/>
      <c r="Q61" s="41"/>
      <c r="R61" s="41"/>
      <c r="S61" s="41"/>
    </row>
    <row r="62" spans="1:19" s="2" customFormat="1" ht="21" customHeight="1">
      <c r="A62" s="157" t="s">
        <v>155</v>
      </c>
      <c r="B62" s="159"/>
      <c r="C62" s="48">
        <v>10</v>
      </c>
      <c r="D62" s="48">
        <f>B62*C62</f>
        <v>0</v>
      </c>
      <c r="E62" s="19"/>
      <c r="F62" s="19"/>
      <c r="G62" s="19"/>
      <c r="H62" s="270"/>
      <c r="I62" s="271"/>
      <c r="J62" s="272"/>
      <c r="K62"/>
      <c r="L62"/>
      <c r="M62" s="39"/>
      <c r="N62" s="39"/>
      <c r="O62" s="41"/>
      <c r="P62" s="41"/>
      <c r="Q62" s="41"/>
      <c r="R62" s="41"/>
      <c r="S62" s="41"/>
    </row>
    <row r="63" spans="1:19" s="2" customFormat="1" ht="21" customHeight="1">
      <c r="A63" s="158" t="s">
        <v>156</v>
      </c>
      <c r="B63" s="159"/>
      <c r="C63" s="48">
        <v>10</v>
      </c>
      <c r="D63" s="48">
        <f>B63*C63</f>
        <v>0</v>
      </c>
      <c r="E63" s="19"/>
      <c r="F63" s="19"/>
      <c r="G63" s="19"/>
      <c r="H63" s="171"/>
      <c r="I63" s="171"/>
      <c r="J63" s="171"/>
      <c r="K63"/>
      <c r="L63"/>
      <c r="M63" s="39"/>
      <c r="N63" s="39"/>
      <c r="O63" s="41"/>
      <c r="P63" s="41"/>
      <c r="Q63" s="41"/>
      <c r="R63" s="41"/>
      <c r="S63" s="41"/>
    </row>
    <row r="64" spans="1:19" s="2" customFormat="1" ht="21" customHeight="1">
      <c r="A64" s="158" t="s">
        <v>157</v>
      </c>
      <c r="B64" s="159"/>
      <c r="C64" s="48">
        <v>10</v>
      </c>
      <c r="D64" s="48">
        <f>B64*C64</f>
        <v>0</v>
      </c>
      <c r="E64" s="23"/>
      <c r="F64" s="23"/>
      <c r="G64" s="23"/>
      <c r="H64" s="171"/>
      <c r="I64" s="171"/>
      <c r="J64" s="171"/>
      <c r="K64"/>
      <c r="L64"/>
      <c r="M64" s="39"/>
      <c r="N64" s="39"/>
      <c r="O64" s="41"/>
      <c r="P64" s="41"/>
      <c r="Q64" s="41"/>
      <c r="R64" s="41"/>
      <c r="S64" s="41"/>
    </row>
    <row r="65" spans="1:19" s="2" customFormat="1" ht="21" customHeight="1">
      <c r="A65" s="157" t="s">
        <v>158</v>
      </c>
      <c r="B65" s="159"/>
      <c r="C65" s="48">
        <v>10</v>
      </c>
      <c r="D65" s="48">
        <f>B65*C65</f>
        <v>0</v>
      </c>
      <c r="E65" s="23"/>
      <c r="F65" s="23"/>
      <c r="G65" s="23"/>
      <c r="H65" s="1"/>
      <c r="I65" s="1"/>
      <c r="J65"/>
      <c r="K65"/>
      <c r="L65"/>
      <c r="M65" s="39"/>
      <c r="N65" s="39"/>
      <c r="O65" s="41"/>
      <c r="P65" s="41"/>
      <c r="Q65" s="41"/>
      <c r="R65" s="41"/>
      <c r="S65" s="41"/>
    </row>
    <row r="66" spans="1:19" s="2" customFormat="1" ht="12.75">
      <c r="A66" s="6"/>
      <c r="B66" s="6"/>
      <c r="C66" s="64" t="s">
        <v>77</v>
      </c>
      <c r="D66" s="65">
        <f>D61+D62+D63+D64+D65</f>
        <v>0</v>
      </c>
      <c r="E66" s="23"/>
      <c r="F66" s="23"/>
      <c r="G66" s="23"/>
      <c r="H66" s="1"/>
      <c r="I66" s="1"/>
      <c r="J66"/>
      <c r="K66"/>
      <c r="L66"/>
      <c r="M66" s="39"/>
      <c r="N66" s="39"/>
      <c r="O66" s="41"/>
      <c r="P66" s="41"/>
      <c r="Q66" s="41"/>
      <c r="R66" s="41"/>
      <c r="S66" s="41"/>
    </row>
    <row r="67" spans="1:19" s="2" customFormat="1" ht="12.75">
      <c r="A67" s="19"/>
      <c r="B67" s="19"/>
      <c r="C67" s="19"/>
      <c r="D67" s="19"/>
      <c r="E67" s="19"/>
      <c r="F67" s="19"/>
      <c r="G67" s="19"/>
      <c r="H67" s="13" t="s">
        <v>78</v>
      </c>
      <c r="I67" s="14"/>
      <c r="J67" s="15"/>
      <c r="K67" s="39" t="s">
        <v>79</v>
      </c>
      <c r="L67" s="39"/>
      <c r="M67" s="39"/>
      <c r="N67" s="39"/>
      <c r="O67" s="41"/>
      <c r="P67" s="41"/>
      <c r="Q67" s="41"/>
      <c r="R67" s="41"/>
      <c r="S67" s="41"/>
    </row>
    <row r="68" spans="1:19" s="2" customFormat="1" ht="12.75">
      <c r="A68" s="17"/>
      <c r="B68" s="17"/>
      <c r="C68" s="17"/>
      <c r="D68" s="12"/>
      <c r="E68" s="16"/>
      <c r="F68" s="12"/>
      <c r="G68" s="19"/>
      <c r="H68" s="13" t="s">
        <v>80</v>
      </c>
      <c r="I68" s="14"/>
      <c r="J68" s="15"/>
      <c r="K68" s="39">
        <f>IF(B73&lt;=25,IF(B73&lt;=5,0,IF(AND(B73&gt;5,B73&lt;=10),5,IF(AND(B73&gt;10,B73&lt;=15),10,IF(AND(B73&gt;15,B73&lt;=20),15,IF(AND(B73&gt;20,B73&lt;=25),20))))),1)</f>
        <v>0</v>
      </c>
      <c r="L68" s="39" t="str">
        <f>IF(B73&lt;=25,IF(B73&lt;=5,"I",IF(AND(B73&gt;5,B73&lt;=10),"II",IF(AND(B73&gt;10,B73&lt;=15),"III",IF(AND(B73&gt;15,B73&lt;=20),"IV",IF(AND(B73&gt;20,B73&lt;=25),"V"))))),"")</f>
        <v>I</v>
      </c>
      <c r="M68" s="39"/>
      <c r="N68" s="39"/>
      <c r="O68" s="41"/>
      <c r="P68" s="41"/>
      <c r="Q68" s="41"/>
      <c r="R68" s="41"/>
      <c r="S68" s="41"/>
    </row>
    <row r="69" spans="1:19" s="2" customFormat="1" ht="12.75">
      <c r="A69" s="24"/>
      <c r="B69" s="24"/>
      <c r="C69" s="24"/>
      <c r="D69" s="12"/>
      <c r="E69" s="24"/>
      <c r="F69" s="12"/>
      <c r="G69" s="19"/>
      <c r="H69" s="13" t="s">
        <v>81</v>
      </c>
      <c r="I69" s="14"/>
      <c r="J69" s="15"/>
      <c r="K69" s="39">
        <f>IF(B73&gt;25,IF(AND(B73&gt;25,B73&lt;=30),25,IF(AND(B73&gt;30,B73&lt;=35),30,IF(AND(B73&gt;35,B73&lt;=40),35,IF(AND(B73&gt;40,B73&lt;=45),40,IF(AND(B73&gt;45,B73&lt;=50),45,IF(B73&gt;50,50)))))),1)</f>
        <v>1</v>
      </c>
      <c r="L69" s="39">
        <f>IF(B73&gt;25,IF(AND(B73&gt;25,B73&lt;=30),"VI",IF(AND(B73&gt;30,B73&lt;=35),"VII",IF(AND(B73&gt;35,B73&lt;=40),"VIII",IF(AND(B73&gt;40,B73&lt;=45),"IX",IF(AND(B73&gt;45,B73&lt;=50),"X",IF(B73&gt;50,"XI")))))),"")</f>
      </c>
      <c r="M69" s="39"/>
      <c r="N69" s="39"/>
      <c r="O69" s="41"/>
      <c r="P69" s="41"/>
      <c r="Q69" s="41"/>
      <c r="R69" s="41"/>
      <c r="S69" s="41"/>
    </row>
    <row r="70" spans="1:19" s="2" customFormat="1" ht="12.75">
      <c r="A70" s="24"/>
      <c r="B70" s="24"/>
      <c r="C70" s="24"/>
      <c r="D70" s="12"/>
      <c r="E70" s="24"/>
      <c r="F70" s="12"/>
      <c r="G70" s="19"/>
      <c r="H70" s="13" t="s">
        <v>82</v>
      </c>
      <c r="I70" s="14"/>
      <c r="J70" s="15"/>
      <c r="K70" s="39">
        <f>K68*K69</f>
        <v>0</v>
      </c>
      <c r="L70" s="40" t="str">
        <f>L68&amp;L69</f>
        <v>I</v>
      </c>
      <c r="M70" s="39"/>
      <c r="N70" s="39"/>
      <c r="O70" s="41"/>
      <c r="P70" s="41"/>
      <c r="Q70" s="41"/>
      <c r="R70" s="41"/>
      <c r="S70" s="41"/>
    </row>
    <row r="71" spans="1:19" s="2" customFormat="1" ht="22.5" customHeight="1">
      <c r="A71" s="25"/>
      <c r="B71" s="25"/>
      <c r="C71" s="66" t="s">
        <v>83</v>
      </c>
      <c r="D71" s="66" t="s">
        <v>84</v>
      </c>
      <c r="E71" s="12"/>
      <c r="F71" s="12"/>
      <c r="G71" s="19"/>
      <c r="H71" s="13" t="s">
        <v>85</v>
      </c>
      <c r="I71" s="14"/>
      <c r="J71" s="15"/>
      <c r="K71"/>
      <c r="L71"/>
      <c r="M71" s="39"/>
      <c r="N71" s="39"/>
      <c r="O71" s="41"/>
      <c r="P71" s="41"/>
      <c r="Q71" s="41"/>
      <c r="R71" s="41"/>
      <c r="S71" s="41"/>
    </row>
    <row r="72" spans="1:19" s="2" customFormat="1" ht="12.75">
      <c r="A72" s="25"/>
      <c r="B72" s="25"/>
      <c r="C72" s="5" t="s">
        <v>86</v>
      </c>
      <c r="D72" s="5" t="s">
        <v>87</v>
      </c>
      <c r="E72" s="12"/>
      <c r="F72" s="12"/>
      <c r="G72" s="19"/>
      <c r="H72" s="13" t="s">
        <v>88</v>
      </c>
      <c r="I72" s="14"/>
      <c r="J72" s="14"/>
      <c r="M72" s="41"/>
      <c r="N72" s="41"/>
      <c r="O72" s="41"/>
      <c r="P72" s="41"/>
      <c r="Q72" s="41"/>
      <c r="R72" s="41"/>
      <c r="S72" s="41"/>
    </row>
    <row r="73" spans="1:19" s="2" customFormat="1" ht="23.25" customHeight="1">
      <c r="A73" s="71" t="s">
        <v>89</v>
      </c>
      <c r="B73" s="48">
        <f>SUM(G18+D38+D66)</f>
        <v>0</v>
      </c>
      <c r="C73" s="67" t="str">
        <f>L70</f>
        <v>I</v>
      </c>
      <c r="D73" s="68">
        <f>K70</f>
        <v>0</v>
      </c>
      <c r="E73" s="12"/>
      <c r="F73" s="12"/>
      <c r="G73" s="19"/>
      <c r="H73" s="13" t="s">
        <v>90</v>
      </c>
      <c r="I73" s="14"/>
      <c r="J73" s="14"/>
      <c r="M73" s="41"/>
      <c r="N73" s="41"/>
      <c r="O73" s="41"/>
      <c r="P73" s="41"/>
      <c r="Q73" s="41"/>
      <c r="R73" s="41"/>
      <c r="S73" s="41"/>
    </row>
    <row r="74" spans="1:19" s="2" customFormat="1" ht="12.75">
      <c r="A74" s="12"/>
      <c r="B74" s="12"/>
      <c r="C74" s="12"/>
      <c r="D74" s="12"/>
      <c r="E74" s="12"/>
      <c r="F74" s="12"/>
      <c r="G74" s="19"/>
      <c r="H74" s="13" t="s">
        <v>91</v>
      </c>
      <c r="I74" s="14"/>
      <c r="J74" s="14"/>
      <c r="M74" s="43"/>
      <c r="N74" s="41"/>
      <c r="O74" s="41"/>
      <c r="P74" s="41"/>
      <c r="Q74" s="41"/>
      <c r="R74" s="41"/>
      <c r="S74" s="41"/>
    </row>
    <row r="75" spans="1:19" s="2" customFormat="1" ht="12.75">
      <c r="A75" s="12"/>
      <c r="B75" s="12"/>
      <c r="C75" s="12"/>
      <c r="D75" s="12"/>
      <c r="E75" s="12"/>
      <c r="F75" s="12"/>
      <c r="G75" s="19"/>
      <c r="H75" s="13" t="s">
        <v>92</v>
      </c>
      <c r="I75" s="14"/>
      <c r="J75" s="14"/>
      <c r="M75" s="41"/>
      <c r="N75" s="41"/>
      <c r="O75" s="41"/>
      <c r="P75" s="41"/>
      <c r="Q75" s="41"/>
      <c r="R75" s="41"/>
      <c r="S75" s="41"/>
    </row>
    <row r="76" spans="1:19" s="2" customFormat="1" ht="12.75">
      <c r="A76" s="18"/>
      <c r="B76" s="18"/>
      <c r="C76" s="18"/>
      <c r="D76" s="12"/>
      <c r="E76" s="18"/>
      <c r="F76" s="12"/>
      <c r="G76" s="19"/>
      <c r="H76" s="13" t="s">
        <v>93</v>
      </c>
      <c r="I76" s="14"/>
      <c r="J76" s="14"/>
      <c r="M76" s="41"/>
      <c r="N76" s="41"/>
      <c r="O76" s="41"/>
      <c r="P76" s="41"/>
      <c r="Q76" s="41"/>
      <c r="R76" s="41"/>
      <c r="S76" s="41"/>
    </row>
    <row r="77" spans="1:19" s="2" customFormat="1" ht="12.75">
      <c r="A77" s="18"/>
      <c r="B77" s="18"/>
      <c r="C77" s="18"/>
      <c r="D77" s="12"/>
      <c r="E77" s="18"/>
      <c r="F77" s="12"/>
      <c r="G77" s="19"/>
      <c r="H77" s="13" t="s">
        <v>94</v>
      </c>
      <c r="I77" s="14"/>
      <c r="J77" s="14"/>
      <c r="M77" s="41"/>
      <c r="N77" s="41"/>
      <c r="O77" s="41"/>
      <c r="P77" s="41"/>
      <c r="Q77" s="41"/>
      <c r="R77" s="41"/>
      <c r="S77" s="41"/>
    </row>
    <row r="78" spans="1:19" s="2" customFormat="1" ht="24.75" customHeight="1">
      <c r="A78" s="69" t="s">
        <v>95</v>
      </c>
      <c r="B78" s="10" t="s">
        <v>96</v>
      </c>
      <c r="C78" s="58"/>
      <c r="D78" s="84" t="s">
        <v>130</v>
      </c>
      <c r="E78" s="85">
        <f>'[1]Foglio1'!$G$95</f>
        <v>259.3</v>
      </c>
      <c r="F78" s="19"/>
      <c r="G78" s="19"/>
      <c r="M78" s="41"/>
      <c r="N78" s="41"/>
      <c r="O78" s="41"/>
      <c r="P78" s="41"/>
      <c r="Q78" s="41"/>
      <c r="R78" s="41"/>
      <c r="S78" s="41"/>
    </row>
    <row r="79" spans="1:19" s="2" customFormat="1" ht="22.5" customHeight="1">
      <c r="A79" s="69" t="s">
        <v>172</v>
      </c>
      <c r="B79" s="10" t="s">
        <v>173</v>
      </c>
      <c r="C79" s="86"/>
      <c r="D79" s="87" t="s">
        <v>130</v>
      </c>
      <c r="E79" s="88">
        <f>PRODUCT(E78,(1+D73/100))</f>
        <v>259.3</v>
      </c>
      <c r="F79" s="19"/>
      <c r="G79" s="19"/>
      <c r="M79" s="41"/>
      <c r="N79" s="41"/>
      <c r="O79" s="41"/>
      <c r="P79" s="41"/>
      <c r="Q79" s="41"/>
      <c r="R79" s="41"/>
      <c r="S79" s="41"/>
    </row>
    <row r="80" spans="1:19" s="2" customFormat="1" ht="23.25" customHeight="1">
      <c r="A80" s="69" t="s">
        <v>97</v>
      </c>
      <c r="B80" s="10" t="s">
        <v>174</v>
      </c>
      <c r="C80" s="86"/>
      <c r="D80" s="58"/>
      <c r="E80" s="89">
        <f>(E79*D47)+IF(C18&gt;0,IF(D55&gt;(C18*0.25),E78,E79)*D55,E79*D55)</f>
        <v>0</v>
      </c>
      <c r="F80" s="19"/>
      <c r="G80" s="19"/>
      <c r="H80" s="248"/>
      <c r="I80" s="248"/>
      <c r="J80" s="248"/>
      <c r="K80" s="248"/>
      <c r="M80" s="41"/>
      <c r="N80" s="41"/>
      <c r="O80" s="41"/>
      <c r="P80" s="41"/>
      <c r="Q80" s="41"/>
      <c r="R80" s="41"/>
      <c r="S80" s="41"/>
    </row>
    <row r="81" spans="1:19" s="2" customFormat="1" ht="11.25">
      <c r="A81" s="19"/>
      <c r="B81" s="19"/>
      <c r="C81" s="19"/>
      <c r="D81" s="19"/>
      <c r="E81" s="19"/>
      <c r="F81" s="19"/>
      <c r="G81" s="19"/>
      <c r="H81" s="110"/>
      <c r="I81" s="111"/>
      <c r="J81" s="252"/>
      <c r="K81" s="257"/>
      <c r="M81" s="41"/>
      <c r="N81" s="41"/>
      <c r="O81" s="41"/>
      <c r="P81" s="41"/>
      <c r="Q81" s="41"/>
      <c r="R81" s="41"/>
      <c r="S81" s="41"/>
    </row>
    <row r="82" spans="1:19" s="2" customFormat="1" ht="11.25">
      <c r="A82" s="19"/>
      <c r="B82" s="19"/>
      <c r="C82" s="19"/>
      <c r="D82" s="19"/>
      <c r="E82" s="19"/>
      <c r="F82" s="19"/>
      <c r="G82" s="19"/>
      <c r="H82" s="110"/>
      <c r="I82" s="111"/>
      <c r="J82" s="252"/>
      <c r="K82" s="257"/>
      <c r="M82" s="41"/>
      <c r="N82" s="41"/>
      <c r="O82" s="41"/>
      <c r="P82" s="41"/>
      <c r="Q82" s="41"/>
      <c r="R82" s="41"/>
      <c r="S82" s="41"/>
    </row>
    <row r="83" spans="1:19" s="2" customFormat="1" ht="11.25">
      <c r="A83" s="19"/>
      <c r="B83" s="19"/>
      <c r="C83" s="19"/>
      <c r="D83" s="19"/>
      <c r="E83" s="19"/>
      <c r="F83" s="19"/>
      <c r="G83" s="19"/>
      <c r="H83" s="110"/>
      <c r="I83" s="111"/>
      <c r="J83" s="252"/>
      <c r="K83" s="257"/>
      <c r="M83" s="41"/>
      <c r="N83" s="41"/>
      <c r="O83" s="41"/>
      <c r="P83" s="41"/>
      <c r="Q83" s="41"/>
      <c r="R83" s="41"/>
      <c r="S83" s="41"/>
    </row>
    <row r="84" spans="1:19" s="2" customFormat="1" ht="12.75">
      <c r="A84" s="142" t="s">
        <v>145</v>
      </c>
      <c r="B84" s="102"/>
      <c r="C84" s="103"/>
      <c r="D84" s="103"/>
      <c r="E84" s="104"/>
      <c r="F84" s="19"/>
      <c r="G84" s="19"/>
      <c r="H84" s="110"/>
      <c r="I84" s="111"/>
      <c r="J84" s="252"/>
      <c r="K84" s="257"/>
      <c r="M84" s="41"/>
      <c r="N84" s="41"/>
      <c r="O84" s="41"/>
      <c r="P84" s="41"/>
      <c r="Q84" s="41"/>
      <c r="R84" s="41"/>
      <c r="S84" s="41"/>
    </row>
    <row r="85" spans="1:19" s="2" customFormat="1" ht="15">
      <c r="A85" s="251" t="s">
        <v>137</v>
      </c>
      <c r="B85" s="251"/>
      <c r="C85" s="251" t="s">
        <v>138</v>
      </c>
      <c r="D85" s="251"/>
      <c r="E85" s="251"/>
      <c r="F85" s="19"/>
      <c r="G85" s="19"/>
      <c r="H85" s="110"/>
      <c r="I85" s="111"/>
      <c r="J85" s="252"/>
      <c r="K85" s="257"/>
      <c r="M85" s="41"/>
      <c r="N85" s="41"/>
      <c r="O85" s="41"/>
      <c r="P85" s="41"/>
      <c r="Q85" s="41"/>
      <c r="R85" s="41"/>
      <c r="S85" s="41"/>
    </row>
    <row r="86" spans="1:19" s="2" customFormat="1" ht="11.25">
      <c r="A86" s="105" t="s">
        <v>104</v>
      </c>
      <c r="B86" s="106">
        <v>4.6</v>
      </c>
      <c r="C86" s="247" t="s">
        <v>115</v>
      </c>
      <c r="D86" s="247"/>
      <c r="E86" s="107">
        <v>0</v>
      </c>
      <c r="F86" s="19"/>
      <c r="G86" s="19"/>
      <c r="H86" s="110"/>
      <c r="I86" s="111"/>
      <c r="J86" s="252"/>
      <c r="K86" s="257"/>
      <c r="M86" s="41"/>
      <c r="N86" s="41"/>
      <c r="O86" s="41"/>
      <c r="P86" s="41"/>
      <c r="Q86" s="41"/>
      <c r="R86" s="41"/>
      <c r="S86" s="41"/>
    </row>
    <row r="87" spans="1:19" s="2" customFormat="1" ht="11.25">
      <c r="A87" s="105" t="s">
        <v>105</v>
      </c>
      <c r="B87" s="106">
        <v>4.7</v>
      </c>
      <c r="C87" s="108" t="s">
        <v>116</v>
      </c>
      <c r="D87" s="108"/>
      <c r="E87" s="109">
        <v>0.2</v>
      </c>
      <c r="F87" s="19"/>
      <c r="G87" s="19"/>
      <c r="H87" s="110"/>
      <c r="I87" s="111"/>
      <c r="J87" s="252"/>
      <c r="K87" s="257"/>
      <c r="M87" s="41"/>
      <c r="N87" s="41"/>
      <c r="O87" s="41"/>
      <c r="P87" s="41"/>
      <c r="Q87" s="41"/>
      <c r="R87" s="41"/>
      <c r="S87" s="41"/>
    </row>
    <row r="88" spans="1:19" s="2" customFormat="1" ht="11.25">
      <c r="A88" s="105" t="s">
        <v>106</v>
      </c>
      <c r="B88" s="106">
        <v>4.8</v>
      </c>
      <c r="C88" s="108" t="s">
        <v>117</v>
      </c>
      <c r="D88" s="108"/>
      <c r="E88" s="109">
        <v>0.4</v>
      </c>
      <c r="F88" s="19"/>
      <c r="G88" s="19"/>
      <c r="H88" s="110"/>
      <c r="I88" s="111"/>
      <c r="J88" s="252"/>
      <c r="K88" s="257"/>
      <c r="M88" s="41"/>
      <c r="N88" s="41"/>
      <c r="O88" s="41"/>
      <c r="P88" s="41"/>
      <c r="Q88" s="41"/>
      <c r="R88" s="41"/>
      <c r="S88" s="41"/>
    </row>
    <row r="89" spans="1:19" s="2" customFormat="1" ht="11.25">
      <c r="A89" s="105" t="s">
        <v>107</v>
      </c>
      <c r="B89" s="106">
        <v>4.9</v>
      </c>
      <c r="C89" s="108" t="s">
        <v>118</v>
      </c>
      <c r="D89" s="108"/>
      <c r="E89" s="109">
        <v>1</v>
      </c>
      <c r="F89" s="19"/>
      <c r="G89" s="19"/>
      <c r="H89" s="110"/>
      <c r="I89" s="111"/>
      <c r="J89" s="252"/>
      <c r="K89" s="257"/>
      <c r="M89" s="41"/>
      <c r="N89" s="41"/>
      <c r="O89" s="41"/>
      <c r="P89" s="41"/>
      <c r="Q89" s="41"/>
      <c r="R89" s="41"/>
      <c r="S89" s="41"/>
    </row>
    <row r="90" spans="1:19" s="2" customFormat="1" ht="11.25">
      <c r="A90" s="105" t="s">
        <v>108</v>
      </c>
      <c r="B90" s="106">
        <v>5</v>
      </c>
      <c r="C90" s="241" t="s">
        <v>119</v>
      </c>
      <c r="D90" s="242"/>
      <c r="E90" s="275">
        <v>2</v>
      </c>
      <c r="F90" s="19"/>
      <c r="G90" s="19"/>
      <c r="H90" s="110"/>
      <c r="I90" s="111"/>
      <c r="J90" s="252"/>
      <c r="K90" s="257"/>
      <c r="M90" s="41"/>
      <c r="N90" s="41"/>
      <c r="O90" s="41"/>
      <c r="P90" s="41"/>
      <c r="Q90" s="41"/>
      <c r="R90" s="41"/>
      <c r="S90" s="41"/>
    </row>
    <row r="91" spans="1:19" s="2" customFormat="1" ht="11.25">
      <c r="A91" s="105" t="s">
        <v>109</v>
      </c>
      <c r="B91" s="106">
        <v>5.1</v>
      </c>
      <c r="C91" s="243"/>
      <c r="D91" s="244"/>
      <c r="E91" s="276"/>
      <c r="F91" s="19"/>
      <c r="G91" s="19"/>
      <c r="H91" s="110"/>
      <c r="I91" s="111"/>
      <c r="J91" s="252"/>
      <c r="K91" s="257"/>
      <c r="M91" s="41"/>
      <c r="N91" s="41"/>
      <c r="O91" s="41"/>
      <c r="P91" s="41"/>
      <c r="Q91" s="41"/>
      <c r="R91" s="41"/>
      <c r="S91" s="41"/>
    </row>
    <row r="92" spans="1:19" s="2" customFormat="1" ht="15">
      <c r="A92" s="105" t="s">
        <v>110</v>
      </c>
      <c r="B92" s="106">
        <v>5.2</v>
      </c>
      <c r="C92" s="251" t="s">
        <v>139</v>
      </c>
      <c r="D92" s="251"/>
      <c r="E92" s="251"/>
      <c r="F92" s="19"/>
      <c r="G92" s="19"/>
      <c r="H92" s="110"/>
      <c r="I92" s="111"/>
      <c r="J92" s="252"/>
      <c r="K92" s="257"/>
      <c r="M92" s="41"/>
      <c r="N92" s="41"/>
      <c r="O92" s="41"/>
      <c r="P92" s="41"/>
      <c r="Q92" s="41"/>
      <c r="R92" s="41"/>
      <c r="S92" s="41"/>
    </row>
    <row r="93" spans="1:19" s="2" customFormat="1" ht="11.25">
      <c r="A93" s="105" t="s">
        <v>111</v>
      </c>
      <c r="B93" s="106">
        <v>5.3</v>
      </c>
      <c r="C93" s="108" t="s">
        <v>120</v>
      </c>
      <c r="D93" s="109"/>
      <c r="E93" s="109">
        <v>1</v>
      </c>
      <c r="F93" s="19"/>
      <c r="G93" s="19"/>
      <c r="H93" s="110"/>
      <c r="I93" s="111"/>
      <c r="J93" s="252"/>
      <c r="K93" s="257"/>
      <c r="M93" s="41"/>
      <c r="N93" s="41"/>
      <c r="O93" s="41"/>
      <c r="P93" s="41"/>
      <c r="Q93" s="41"/>
      <c r="R93" s="41"/>
      <c r="S93" s="41"/>
    </row>
    <row r="94" spans="1:19" s="2" customFormat="1" ht="11.25">
      <c r="A94" s="105" t="s">
        <v>112</v>
      </c>
      <c r="B94" s="106">
        <v>5.4</v>
      </c>
      <c r="C94" s="108" t="s">
        <v>121</v>
      </c>
      <c r="D94" s="109"/>
      <c r="E94" s="109">
        <v>0.75</v>
      </c>
      <c r="F94" s="19"/>
      <c r="G94" s="19"/>
      <c r="H94" s="110"/>
      <c r="I94" s="111"/>
      <c r="J94" s="252"/>
      <c r="K94" s="257"/>
      <c r="M94" s="41"/>
      <c r="N94" s="41"/>
      <c r="O94" s="41"/>
      <c r="P94" s="41"/>
      <c r="Q94" s="41"/>
      <c r="R94" s="41"/>
      <c r="S94" s="41"/>
    </row>
    <row r="95" spans="1:19" s="2" customFormat="1" ht="11.25">
      <c r="A95" s="105" t="s">
        <v>113</v>
      </c>
      <c r="B95" s="106">
        <v>5.5</v>
      </c>
      <c r="C95" s="108" t="s">
        <v>122</v>
      </c>
      <c r="D95" s="109"/>
      <c r="E95" s="109">
        <v>1</v>
      </c>
      <c r="F95" s="19"/>
      <c r="G95" s="19"/>
      <c r="H95" s="110"/>
      <c r="I95" s="111"/>
      <c r="J95" s="252"/>
      <c r="K95" s="257"/>
      <c r="M95" s="41"/>
      <c r="N95" s="41"/>
      <c r="O95" s="41"/>
      <c r="P95" s="41"/>
      <c r="Q95" s="41"/>
      <c r="R95" s="41"/>
      <c r="S95" s="41"/>
    </row>
    <row r="96" spans="1:19" s="2" customFormat="1" ht="11.25">
      <c r="A96" s="105" t="s">
        <v>114</v>
      </c>
      <c r="B96" s="106">
        <v>5.6</v>
      </c>
      <c r="C96" s="108" t="s">
        <v>123</v>
      </c>
      <c r="D96" s="109"/>
      <c r="E96" s="109">
        <v>2</v>
      </c>
      <c r="F96" s="19"/>
      <c r="G96" s="19"/>
      <c r="H96" s="110"/>
      <c r="I96" s="111"/>
      <c r="J96" s="252"/>
      <c r="K96" s="257"/>
      <c r="M96" s="41"/>
      <c r="N96" s="41"/>
      <c r="O96" s="41"/>
      <c r="P96" s="41"/>
      <c r="Q96" s="41"/>
      <c r="R96" s="41"/>
      <c r="S96" s="41"/>
    </row>
    <row r="97" spans="1:19" s="2" customFormat="1" ht="11.25">
      <c r="A97" s="19"/>
      <c r="B97" s="19"/>
      <c r="C97" s="19"/>
      <c r="D97" s="19"/>
      <c r="E97" s="19"/>
      <c r="F97" s="19"/>
      <c r="G97" s="19"/>
      <c r="H97" s="110"/>
      <c r="I97" s="111"/>
      <c r="J97" s="252"/>
      <c r="K97" s="257"/>
      <c r="M97" s="41"/>
      <c r="N97" s="41"/>
      <c r="O97" s="41"/>
      <c r="P97" s="41"/>
      <c r="Q97" s="41"/>
      <c r="R97" s="41"/>
      <c r="S97" s="41"/>
    </row>
    <row r="98" spans="1:19" s="2" customFormat="1" ht="12.75">
      <c r="A98" s="115" t="s">
        <v>141</v>
      </c>
      <c r="B98" s="116"/>
      <c r="C98" s="117"/>
      <c r="D98" s="117"/>
      <c r="E98" s="118"/>
      <c r="F98" s="19"/>
      <c r="G98" s="19"/>
      <c r="H98" s="112"/>
      <c r="I98" s="111"/>
      <c r="J98" s="252"/>
      <c r="K98" s="257"/>
      <c r="M98" s="41"/>
      <c r="N98" s="41"/>
      <c r="O98" s="41"/>
      <c r="P98" s="41"/>
      <c r="Q98" s="41"/>
      <c r="R98" s="41"/>
      <c r="S98" s="41"/>
    </row>
    <row r="99" spans="1:19" s="2" customFormat="1" ht="11.25">
      <c r="A99" s="6" t="s">
        <v>98</v>
      </c>
      <c r="B99" s="63" t="str">
        <f>C73</f>
        <v>I</v>
      </c>
      <c r="C99" s="162"/>
      <c r="D99" s="18"/>
      <c r="E99" s="99"/>
      <c r="F99" s="245"/>
      <c r="G99" s="246"/>
      <c r="H99" s="253" t="s">
        <v>161</v>
      </c>
      <c r="I99" s="254"/>
      <c r="J99" s="254"/>
      <c r="K99" s="255"/>
      <c r="M99" s="41"/>
      <c r="N99" s="41"/>
      <c r="O99" s="41"/>
      <c r="P99" s="41"/>
      <c r="Q99" s="41"/>
      <c r="R99" s="41"/>
      <c r="S99" s="41"/>
    </row>
    <row r="100" spans="1:19" s="2" customFormat="1" ht="11.25">
      <c r="A100" s="6" t="s">
        <v>99</v>
      </c>
      <c r="B100" s="6"/>
      <c r="C100" s="162"/>
      <c r="D100" s="18"/>
      <c r="E100" s="99"/>
      <c r="F100" s="245"/>
      <c r="G100" s="246"/>
      <c r="H100" s="253" t="s">
        <v>159</v>
      </c>
      <c r="I100" s="254"/>
      <c r="J100" s="254"/>
      <c r="K100" s="255"/>
      <c r="M100" s="41"/>
      <c r="N100" s="41"/>
      <c r="O100" s="41"/>
      <c r="P100" s="41"/>
      <c r="Q100" s="41"/>
      <c r="R100" s="41"/>
      <c r="S100" s="41"/>
    </row>
    <row r="101" spans="1:19" s="2" customFormat="1" ht="11.25">
      <c r="A101" s="6" t="s">
        <v>100</v>
      </c>
      <c r="B101" s="6"/>
      <c r="C101" s="162"/>
      <c r="D101" s="18"/>
      <c r="E101" s="119"/>
      <c r="F101" s="245"/>
      <c r="G101" s="246"/>
      <c r="H101" s="253" t="s">
        <v>160</v>
      </c>
      <c r="I101" s="254"/>
      <c r="J101" s="254"/>
      <c r="K101" s="255"/>
      <c r="M101" s="41"/>
      <c r="N101" s="41"/>
      <c r="O101" s="41"/>
      <c r="P101" s="41"/>
      <c r="Q101" s="41"/>
      <c r="R101" s="41"/>
      <c r="S101" s="41"/>
    </row>
    <row r="102" spans="1:19" s="2" customFormat="1" ht="11.25">
      <c r="A102" s="6" t="s">
        <v>101</v>
      </c>
      <c r="B102" s="6"/>
      <c r="C102" s="70">
        <f>SUM(C99:C101)</f>
        <v>0</v>
      </c>
      <c r="D102" s="18"/>
      <c r="E102" s="99"/>
      <c r="F102" s="19"/>
      <c r="G102" s="19"/>
      <c r="H102" s="112"/>
      <c r="I102" s="111"/>
      <c r="J102" s="252"/>
      <c r="K102" s="256"/>
      <c r="M102" s="41"/>
      <c r="N102" s="41"/>
      <c r="O102" s="41"/>
      <c r="P102" s="41"/>
      <c r="Q102" s="41"/>
      <c r="R102" s="41"/>
      <c r="S102" s="41"/>
    </row>
    <row r="103" spans="1:19" s="2" customFormat="1" ht="11.25">
      <c r="A103" s="6"/>
      <c r="B103" s="6"/>
      <c r="C103" s="6"/>
      <c r="D103" s="18"/>
      <c r="E103" s="120"/>
      <c r="F103" s="30"/>
      <c r="G103" s="19"/>
      <c r="H103" s="112"/>
      <c r="I103" s="111"/>
      <c r="J103" s="252"/>
      <c r="K103" s="256"/>
      <c r="M103" s="41"/>
      <c r="N103" s="41"/>
      <c r="O103" s="41"/>
      <c r="P103" s="41"/>
      <c r="Q103" s="41"/>
      <c r="R103" s="41"/>
      <c r="S103" s="41"/>
    </row>
    <row r="104" spans="1:19" s="2" customFormat="1" ht="16.5" customHeight="1">
      <c r="A104" s="6" t="s">
        <v>175</v>
      </c>
      <c r="B104" s="6"/>
      <c r="C104" s="194" t="s">
        <v>125</v>
      </c>
      <c r="D104" s="261">
        <f>ROUND(PRODUCT(C102,E80)/100,2)</f>
        <v>0</v>
      </c>
      <c r="E104" s="262"/>
      <c r="F104" s="114"/>
      <c r="G104" s="19"/>
      <c r="H104" s="112"/>
      <c r="I104" s="111"/>
      <c r="J104" s="248"/>
      <c r="K104" s="248"/>
      <c r="M104" s="41"/>
      <c r="N104" s="41"/>
      <c r="O104" s="41"/>
      <c r="P104" s="41"/>
      <c r="Q104" s="41"/>
      <c r="R104" s="41"/>
      <c r="S104" s="41"/>
    </row>
    <row r="105" spans="1:19" s="2" customFormat="1" ht="11.25">
      <c r="A105" s="19"/>
      <c r="B105" s="18"/>
      <c r="C105" s="18"/>
      <c r="D105" s="19"/>
      <c r="E105" s="19"/>
      <c r="F105" s="19"/>
      <c r="G105" s="19"/>
      <c r="H105" s="112"/>
      <c r="I105" s="111"/>
      <c r="J105" s="110"/>
      <c r="K105" s="113"/>
      <c r="M105" s="41"/>
      <c r="N105" s="41"/>
      <c r="O105" s="41"/>
      <c r="P105" s="41"/>
      <c r="Q105" s="41"/>
      <c r="R105" s="41"/>
      <c r="S105" s="41"/>
    </row>
    <row r="106" spans="1:19" s="2" customFormat="1" ht="12">
      <c r="A106" s="139" t="s">
        <v>146</v>
      </c>
      <c r="B106" s="140"/>
      <c r="C106" s="140"/>
      <c r="D106" s="140"/>
      <c r="E106" s="141"/>
      <c r="F106" s="19"/>
      <c r="G106" s="19"/>
      <c r="H106" s="112"/>
      <c r="I106" s="111"/>
      <c r="J106" s="110"/>
      <c r="K106" s="113"/>
      <c r="M106" s="41"/>
      <c r="N106" s="41"/>
      <c r="O106" s="41"/>
      <c r="P106" s="41"/>
      <c r="Q106" s="41"/>
      <c r="R106" s="41"/>
      <c r="S106" s="41"/>
    </row>
    <row r="107" spans="1:19" s="2" customFormat="1" ht="24" customHeight="1">
      <c r="A107" s="263" t="s">
        <v>178</v>
      </c>
      <c r="B107" s="263"/>
      <c r="C107" s="137" t="s">
        <v>177</v>
      </c>
      <c r="D107" s="121" t="s">
        <v>133</v>
      </c>
      <c r="E107" s="122">
        <f>'[1]Foglio1'!$G$13</f>
        <v>5.359999999999999</v>
      </c>
      <c r="F107" s="19"/>
      <c r="G107" s="19"/>
      <c r="H107" s="112"/>
      <c r="I107" s="111"/>
      <c r="J107" s="110"/>
      <c r="K107" s="113"/>
      <c r="M107" s="41"/>
      <c r="N107" s="41"/>
      <c r="O107" s="41"/>
      <c r="P107" s="41"/>
      <c r="Q107" s="41"/>
      <c r="R107" s="41"/>
      <c r="S107" s="41"/>
    </row>
    <row r="108" spans="1:19" s="2" customFormat="1" ht="4.5" customHeight="1">
      <c r="A108" s="124"/>
      <c r="B108" s="125"/>
      <c r="C108" s="138"/>
      <c r="D108" s="126"/>
      <c r="E108" s="127"/>
      <c r="F108" s="19"/>
      <c r="G108" s="19"/>
      <c r="H108" s="112"/>
      <c r="I108" s="111"/>
      <c r="J108" s="110"/>
      <c r="K108" s="113"/>
      <c r="M108" s="41"/>
      <c r="N108" s="41"/>
      <c r="O108" s="41"/>
      <c r="P108" s="41"/>
      <c r="Q108" s="41"/>
      <c r="R108" s="41"/>
      <c r="S108" s="41"/>
    </row>
    <row r="109" spans="1:19" s="2" customFormat="1" ht="24.75" customHeight="1">
      <c r="A109" s="263" t="s">
        <v>134</v>
      </c>
      <c r="B109" s="263"/>
      <c r="C109" s="137" t="s">
        <v>177</v>
      </c>
      <c r="D109" s="121" t="s">
        <v>133</v>
      </c>
      <c r="E109" s="122">
        <f>'[1]Foglio1'!$G$19</f>
        <v>2.68</v>
      </c>
      <c r="F109" s="19"/>
      <c r="G109" s="19"/>
      <c r="H109" s="112"/>
      <c r="I109" s="111"/>
      <c r="J109" s="110"/>
      <c r="K109" s="113"/>
      <c r="M109" s="41"/>
      <c r="N109" s="41"/>
      <c r="O109" s="41"/>
      <c r="P109" s="41"/>
      <c r="Q109" s="41"/>
      <c r="R109" s="41"/>
      <c r="S109" s="41"/>
    </row>
    <row r="110" spans="1:19" s="2" customFormat="1" ht="4.5" customHeight="1">
      <c r="A110" s="124"/>
      <c r="B110" s="125"/>
      <c r="C110" s="138"/>
      <c r="D110" s="126"/>
      <c r="E110" s="127"/>
      <c r="F110" s="19"/>
      <c r="G110" s="19"/>
      <c r="H110" s="112"/>
      <c r="I110" s="111"/>
      <c r="J110" s="110"/>
      <c r="K110" s="113"/>
      <c r="M110" s="41"/>
      <c r="N110" s="41"/>
      <c r="O110" s="41"/>
      <c r="P110" s="41"/>
      <c r="Q110" s="41"/>
      <c r="R110" s="41"/>
      <c r="S110" s="41"/>
    </row>
    <row r="111" spans="1:19" s="2" customFormat="1" ht="14.25" customHeight="1">
      <c r="A111" s="274" t="s">
        <v>135</v>
      </c>
      <c r="B111" s="274"/>
      <c r="C111" s="137" t="s">
        <v>128</v>
      </c>
      <c r="D111" s="121" t="s">
        <v>133</v>
      </c>
      <c r="E111" s="122">
        <f>'[1]Foglio1'!$G$24</f>
        <v>3.55</v>
      </c>
      <c r="F111" s="19"/>
      <c r="G111" s="19"/>
      <c r="H111" s="112"/>
      <c r="I111" s="111"/>
      <c r="J111" s="110"/>
      <c r="K111" s="113"/>
      <c r="M111" s="41"/>
      <c r="N111" s="41"/>
      <c r="O111" s="41"/>
      <c r="P111" s="41"/>
      <c r="Q111" s="41"/>
      <c r="R111" s="41"/>
      <c r="S111" s="41"/>
    </row>
    <row r="112" spans="1:19" s="2" customFormat="1" ht="4.5" customHeight="1">
      <c r="A112" s="124"/>
      <c r="B112" s="125"/>
      <c r="C112" s="138"/>
      <c r="D112" s="126"/>
      <c r="E112" s="127"/>
      <c r="F112" s="19"/>
      <c r="G112" s="19"/>
      <c r="H112" s="112"/>
      <c r="I112" s="111"/>
      <c r="J112" s="110"/>
      <c r="K112" s="113"/>
      <c r="M112" s="41"/>
      <c r="N112" s="41"/>
      <c r="O112" s="41"/>
      <c r="P112" s="41"/>
      <c r="Q112" s="41"/>
      <c r="R112" s="41"/>
      <c r="S112" s="41"/>
    </row>
    <row r="113" spans="1:19" s="2" customFormat="1" ht="14.25" customHeight="1">
      <c r="A113" s="274" t="s">
        <v>129</v>
      </c>
      <c r="B113" s="274"/>
      <c r="C113" s="137" t="s">
        <v>128</v>
      </c>
      <c r="D113" s="121" t="s">
        <v>133</v>
      </c>
      <c r="E113" s="122">
        <f>'[1]Foglio1'!$G$37</f>
        <v>1.28</v>
      </c>
      <c r="F113" s="19"/>
      <c r="G113" s="19"/>
      <c r="H113" s="112"/>
      <c r="I113" s="111"/>
      <c r="J113" s="110"/>
      <c r="K113" s="113"/>
      <c r="M113" s="41"/>
      <c r="N113" s="41"/>
      <c r="O113" s="41"/>
      <c r="P113" s="41"/>
      <c r="Q113" s="41"/>
      <c r="R113" s="41"/>
      <c r="S113" s="41"/>
    </row>
    <row r="114" spans="1:19" s="2" customFormat="1" ht="4.5" customHeight="1">
      <c r="A114" s="124"/>
      <c r="B114" s="125"/>
      <c r="C114" s="138"/>
      <c r="D114" s="128"/>
      <c r="E114" s="127"/>
      <c r="F114" s="19"/>
      <c r="G114" s="19"/>
      <c r="H114" s="112"/>
      <c r="I114" s="111"/>
      <c r="J114" s="110"/>
      <c r="K114" s="113"/>
      <c r="M114" s="41"/>
      <c r="N114" s="41"/>
      <c r="O114" s="41"/>
      <c r="P114" s="41"/>
      <c r="Q114" s="41"/>
      <c r="R114" s="41"/>
      <c r="S114" s="41"/>
    </row>
    <row r="115" spans="1:19" s="2" customFormat="1" ht="14.25" customHeight="1">
      <c r="A115" s="274" t="s">
        <v>131</v>
      </c>
      <c r="B115" s="274"/>
      <c r="C115" s="137" t="s">
        <v>132</v>
      </c>
      <c r="D115" s="121" t="s">
        <v>133</v>
      </c>
      <c r="E115" s="123">
        <f>'[1]Foglio1'!$G$31</f>
        <v>7.199999999999999</v>
      </c>
      <c r="F115" s="19"/>
      <c r="G115" s="19"/>
      <c r="H115" s="112"/>
      <c r="I115" s="111"/>
      <c r="J115" s="110"/>
      <c r="K115" s="113"/>
      <c r="M115" s="41"/>
      <c r="N115" s="41"/>
      <c r="O115" s="41"/>
      <c r="P115" s="41"/>
      <c r="Q115" s="41"/>
      <c r="R115" s="41"/>
      <c r="S115" s="41"/>
    </row>
    <row r="116" spans="1:19" s="2" customFormat="1" ht="4.5" customHeight="1">
      <c r="A116" s="176"/>
      <c r="B116" s="176"/>
      <c r="C116" s="177"/>
      <c r="D116" s="178"/>
      <c r="E116" s="179"/>
      <c r="F116" s="19"/>
      <c r="G116" s="19"/>
      <c r="H116" s="112"/>
      <c r="I116" s="111"/>
      <c r="J116" s="110"/>
      <c r="K116" s="113"/>
      <c r="M116" s="41"/>
      <c r="N116" s="41"/>
      <c r="O116" s="41"/>
      <c r="P116" s="41"/>
      <c r="Q116" s="41"/>
      <c r="R116" s="41"/>
      <c r="S116" s="41"/>
    </row>
    <row r="117" spans="1:19" s="2" customFormat="1" ht="27" customHeight="1">
      <c r="A117" s="263" t="s">
        <v>179</v>
      </c>
      <c r="B117" s="263"/>
      <c r="C117" s="137" t="s">
        <v>127</v>
      </c>
      <c r="D117" s="121" t="s">
        <v>133</v>
      </c>
      <c r="E117" s="122">
        <f>'[1]Foglio1'!$G$79</f>
        <v>5.96</v>
      </c>
      <c r="F117" s="19"/>
      <c r="G117" s="19"/>
      <c r="H117" s="112"/>
      <c r="I117" s="111"/>
      <c r="J117" s="110"/>
      <c r="K117" s="113"/>
      <c r="M117" s="41"/>
      <c r="N117" s="41"/>
      <c r="O117" s="41"/>
      <c r="P117" s="41"/>
      <c r="Q117" s="41"/>
      <c r="R117" s="41"/>
      <c r="S117" s="41"/>
    </row>
    <row r="118" spans="1:19" s="2" customFormat="1" ht="4.5" customHeight="1">
      <c r="A118" s="124"/>
      <c r="B118" s="125"/>
      <c r="C118" s="138"/>
      <c r="D118" s="126"/>
      <c r="E118" s="127"/>
      <c r="F118" s="19"/>
      <c r="G118" s="19"/>
      <c r="H118" s="112"/>
      <c r="I118" s="111"/>
      <c r="J118" s="110"/>
      <c r="K118" s="113"/>
      <c r="M118" s="41"/>
      <c r="N118" s="41"/>
      <c r="O118" s="41"/>
      <c r="P118" s="41"/>
      <c r="Q118" s="41"/>
      <c r="R118" s="41"/>
      <c r="S118" s="41"/>
    </row>
    <row r="119" spans="1:19" s="2" customFormat="1" ht="36.75" customHeight="1">
      <c r="A119" s="263" t="s">
        <v>180</v>
      </c>
      <c r="B119" s="263"/>
      <c r="C119" s="137" t="s">
        <v>127</v>
      </c>
      <c r="D119" s="121" t="s">
        <v>133</v>
      </c>
      <c r="E119" s="122">
        <f>'[1]Foglio1'!$G$85</f>
        <v>2.9699999999999998</v>
      </c>
      <c r="F119" s="19"/>
      <c r="G119" s="19"/>
      <c r="H119" s="112"/>
      <c r="I119" s="111"/>
      <c r="J119" s="110"/>
      <c r="K119" s="113"/>
      <c r="M119" s="41"/>
      <c r="N119" s="41"/>
      <c r="O119" s="41"/>
      <c r="P119" s="41"/>
      <c r="Q119" s="41"/>
      <c r="R119" s="41"/>
      <c r="S119" s="41"/>
    </row>
    <row r="120" spans="1:19" s="2" customFormat="1" ht="4.5" customHeight="1">
      <c r="A120" s="180"/>
      <c r="B120" s="181"/>
      <c r="C120" s="138"/>
      <c r="D120" s="182"/>
      <c r="E120" s="183"/>
      <c r="F120" s="19"/>
      <c r="G120" s="19"/>
      <c r="H120" s="112"/>
      <c r="I120" s="111"/>
      <c r="J120" s="110"/>
      <c r="K120" s="113"/>
      <c r="M120" s="41"/>
      <c r="N120" s="41"/>
      <c r="O120" s="41"/>
      <c r="P120" s="41"/>
      <c r="Q120" s="41"/>
      <c r="R120" s="41"/>
      <c r="S120" s="41"/>
    </row>
    <row r="121" spans="1:19" s="2" customFormat="1" ht="24.75" customHeight="1">
      <c r="A121" s="277" t="s">
        <v>181</v>
      </c>
      <c r="B121" s="278"/>
      <c r="C121" s="137" t="s">
        <v>128</v>
      </c>
      <c r="D121" s="121" t="s">
        <v>133</v>
      </c>
      <c r="E121" s="122">
        <f>'[1]Foglio1'!$G$90</f>
        <v>3.95</v>
      </c>
      <c r="F121" s="19"/>
      <c r="G121" s="19"/>
      <c r="H121" s="112"/>
      <c r="I121" s="111"/>
      <c r="J121" s="110"/>
      <c r="K121" s="113"/>
      <c r="M121" s="41"/>
      <c r="N121" s="41"/>
      <c r="O121" s="41"/>
      <c r="P121" s="41"/>
      <c r="Q121" s="41"/>
      <c r="R121" s="41"/>
      <c r="S121" s="41"/>
    </row>
    <row r="122" spans="1:19" s="2" customFormat="1" ht="14.25" customHeight="1">
      <c r="A122" s="176"/>
      <c r="B122" s="176"/>
      <c r="C122" s="177"/>
      <c r="D122" s="178"/>
      <c r="E122" s="179"/>
      <c r="F122" s="19"/>
      <c r="G122" s="19"/>
      <c r="H122" s="112"/>
      <c r="I122" s="111"/>
      <c r="J122" s="110"/>
      <c r="K122" s="113"/>
      <c r="M122" s="41"/>
      <c r="N122" s="41"/>
      <c r="O122" s="41"/>
      <c r="P122" s="41"/>
      <c r="Q122" s="41"/>
      <c r="R122" s="41"/>
      <c r="S122" s="41"/>
    </row>
    <row r="123" spans="1:19" s="2" customFormat="1" ht="12.75">
      <c r="A123" s="115" t="s">
        <v>140</v>
      </c>
      <c r="B123" s="95"/>
      <c r="C123" s="95"/>
      <c r="D123" s="95"/>
      <c r="E123" s="96"/>
      <c r="F123" s="19"/>
      <c r="G123" s="19"/>
      <c r="H123" s="112"/>
      <c r="I123" s="111"/>
      <c r="J123" s="110"/>
      <c r="K123" s="113"/>
      <c r="M123" s="41"/>
      <c r="N123" s="41"/>
      <c r="O123" s="41"/>
      <c r="P123" s="41"/>
      <c r="Q123" s="41"/>
      <c r="R123" s="41"/>
      <c r="S123" s="41"/>
    </row>
    <row r="124" spans="1:19" s="2" customFormat="1" ht="11.25">
      <c r="A124" s="6" t="s">
        <v>151</v>
      </c>
      <c r="B124" s="80"/>
      <c r="C124" s="163"/>
      <c r="D124" s="81"/>
      <c r="E124" s="99"/>
      <c r="F124" s="245"/>
      <c r="G124" s="246"/>
      <c r="H124" s="253" t="s">
        <v>170</v>
      </c>
      <c r="I124" s="254"/>
      <c r="J124" s="254"/>
      <c r="K124" s="254"/>
      <c r="L124" s="255"/>
      <c r="M124" s="41"/>
      <c r="N124" s="41"/>
      <c r="O124" s="41"/>
      <c r="P124" s="41"/>
      <c r="Q124" s="41"/>
      <c r="R124" s="41"/>
      <c r="S124" s="41"/>
    </row>
    <row r="125" spans="1:19" s="2" customFormat="1" ht="11.25">
      <c r="A125" s="6" t="s">
        <v>102</v>
      </c>
      <c r="B125" s="80"/>
      <c r="C125" s="164"/>
      <c r="D125" s="82"/>
      <c r="E125" s="99"/>
      <c r="F125" s="245"/>
      <c r="G125" s="246"/>
      <c r="H125" s="253" t="s">
        <v>162</v>
      </c>
      <c r="I125" s="254"/>
      <c r="J125" s="254"/>
      <c r="K125" s="254"/>
      <c r="L125" s="255"/>
      <c r="M125" s="41"/>
      <c r="N125" s="41"/>
      <c r="O125" s="41"/>
      <c r="P125" s="41"/>
      <c r="Q125" s="41"/>
      <c r="R125" s="41"/>
      <c r="S125" s="41"/>
    </row>
    <row r="126" spans="1:19" s="2" customFormat="1" ht="12">
      <c r="A126" s="249" t="s">
        <v>152</v>
      </c>
      <c r="B126" s="250"/>
      <c r="C126" s="165"/>
      <c r="D126" s="83"/>
      <c r="E126" s="99"/>
      <c r="F126" s="245"/>
      <c r="G126" s="246"/>
      <c r="H126" s="253" t="s">
        <v>163</v>
      </c>
      <c r="I126" s="254"/>
      <c r="J126" s="254"/>
      <c r="K126" s="254"/>
      <c r="L126" s="255"/>
      <c r="M126" s="41"/>
      <c r="N126" s="41"/>
      <c r="O126" s="41"/>
      <c r="P126" s="41"/>
      <c r="Q126" s="41"/>
      <c r="R126" s="41"/>
      <c r="S126" s="41"/>
    </row>
    <row r="127" spans="1:19" s="2" customFormat="1" ht="12.75">
      <c r="A127" s="11"/>
      <c r="B127" s="11"/>
      <c r="C127" s="11"/>
      <c r="D127" s="18"/>
      <c r="E127" s="120"/>
      <c r="F127" s="30"/>
      <c r="G127" s="19"/>
      <c r="H127" s="49"/>
      <c r="I127" s="50"/>
      <c r="M127" s="41"/>
      <c r="N127" s="41"/>
      <c r="O127" s="41"/>
      <c r="P127" s="41"/>
      <c r="Q127" s="41"/>
      <c r="R127" s="41"/>
      <c r="S127" s="41"/>
    </row>
    <row r="128" spans="1:19" s="2" customFormat="1" ht="18" customHeight="1">
      <c r="A128" s="6" t="s">
        <v>103</v>
      </c>
      <c r="B128" s="6"/>
      <c r="C128" s="195" t="s">
        <v>125</v>
      </c>
      <c r="D128" s="261">
        <f>ROUND(PRODUCT(C126,C124),2)</f>
        <v>0</v>
      </c>
      <c r="E128" s="262"/>
      <c r="F128" s="114"/>
      <c r="G128" s="19"/>
      <c r="H128" s="166"/>
      <c r="I128" s="166"/>
      <c r="J128" s="129"/>
      <c r="K128" s="130"/>
      <c r="L128" s="131"/>
      <c r="M128" s="41"/>
      <c r="N128" s="41"/>
      <c r="O128" s="41"/>
      <c r="P128" s="41"/>
      <c r="Q128" s="41"/>
      <c r="R128" s="41"/>
      <c r="S128" s="41"/>
    </row>
    <row r="129" spans="1:19" s="2" customFormat="1" ht="9.75" customHeight="1">
      <c r="A129" s="26"/>
      <c r="B129" s="26"/>
      <c r="C129" s="26"/>
      <c r="D129" s="26"/>
      <c r="E129" s="26"/>
      <c r="F129" s="26"/>
      <c r="G129" s="18"/>
      <c r="H129" s="166"/>
      <c r="I129" s="166"/>
      <c r="J129" s="132"/>
      <c r="K129" s="133"/>
      <c r="L129" s="134"/>
      <c r="M129" s="41"/>
      <c r="N129" s="41"/>
      <c r="O129" s="41"/>
      <c r="P129" s="41"/>
      <c r="Q129" s="41"/>
      <c r="R129" s="41"/>
      <c r="S129" s="41"/>
    </row>
    <row r="130" spans="1:12" s="72" customFormat="1" ht="17.25" customHeight="1">
      <c r="A130" s="214" t="s">
        <v>182</v>
      </c>
      <c r="B130" s="215"/>
      <c r="C130" s="215"/>
      <c r="D130" s="215"/>
      <c r="E130" s="216"/>
      <c r="F130" s="74"/>
      <c r="H130" s="199"/>
      <c r="I130" s="199"/>
      <c r="J130" s="129"/>
      <c r="K130" s="148"/>
      <c r="L130" s="149"/>
    </row>
    <row r="131" spans="1:12" s="72" customFormat="1" ht="15" customHeight="1">
      <c r="A131" s="214" t="s">
        <v>183</v>
      </c>
      <c r="B131" s="215"/>
      <c r="C131" s="215"/>
      <c r="D131" s="215"/>
      <c r="E131" s="216"/>
      <c r="F131" s="74"/>
      <c r="H131" s="199"/>
      <c r="I131" s="199"/>
      <c r="J131" s="129"/>
      <c r="K131" s="148"/>
      <c r="L131" s="149"/>
    </row>
    <row r="132" spans="1:12" s="73" customFormat="1" ht="15" customHeight="1">
      <c r="A132" s="217" t="s">
        <v>184</v>
      </c>
      <c r="B132" s="217"/>
      <c r="C132" s="154" t="s">
        <v>126</v>
      </c>
      <c r="D132" s="218">
        <f>D104</f>
        <v>0</v>
      </c>
      <c r="E132" s="218"/>
      <c r="F132" s="75"/>
      <c r="H132" s="199"/>
      <c r="I132" s="199"/>
      <c r="J132" s="132"/>
      <c r="K132" s="133"/>
      <c r="L132" s="134"/>
    </row>
    <row r="133" spans="1:12" s="73" customFormat="1" ht="15">
      <c r="A133" s="217" t="s">
        <v>185</v>
      </c>
      <c r="B133" s="217"/>
      <c r="C133" s="154" t="s">
        <v>126</v>
      </c>
      <c r="D133" s="219">
        <v>0</v>
      </c>
      <c r="E133" s="219"/>
      <c r="F133" s="75"/>
      <c r="H133" s="199"/>
      <c r="I133" s="199"/>
      <c r="J133" s="132"/>
      <c r="K133" s="148"/>
      <c r="L133" s="149"/>
    </row>
    <row r="134" spans="1:12" s="73" customFormat="1" ht="15" customHeight="1">
      <c r="A134" s="205" t="s">
        <v>186</v>
      </c>
      <c r="B134" s="205"/>
      <c r="C134" s="193" t="s">
        <v>126</v>
      </c>
      <c r="D134" s="206">
        <f>D132-D133</f>
        <v>0</v>
      </c>
      <c r="E134" s="206"/>
      <c r="F134" s="185"/>
      <c r="H134" s="132"/>
      <c r="I134" s="132"/>
      <c r="J134" s="132"/>
      <c r="K134" s="135"/>
      <c r="L134" s="136"/>
    </row>
    <row r="135" spans="1:12" s="72" customFormat="1" ht="15" customHeight="1">
      <c r="A135" s="214" t="s">
        <v>187</v>
      </c>
      <c r="B135" s="215"/>
      <c r="C135" s="215"/>
      <c r="D135" s="215"/>
      <c r="E135" s="216"/>
      <c r="F135" s="74"/>
      <c r="H135" s="199"/>
      <c r="I135" s="199"/>
      <c r="J135" s="129"/>
      <c r="K135" s="148"/>
      <c r="L135" s="149"/>
    </row>
    <row r="136" spans="1:12" s="73" customFormat="1" ht="15" customHeight="1">
      <c r="A136" s="217" t="s">
        <v>188</v>
      </c>
      <c r="B136" s="217"/>
      <c r="C136" s="154" t="s">
        <v>126</v>
      </c>
      <c r="D136" s="218">
        <f>D128</f>
        <v>0</v>
      </c>
      <c r="E136" s="218"/>
      <c r="F136" s="75"/>
      <c r="H136" s="199"/>
      <c r="I136" s="199"/>
      <c r="J136" s="132"/>
      <c r="K136" s="133"/>
      <c r="L136" s="134"/>
    </row>
    <row r="137" spans="1:12" s="73" customFormat="1" ht="15">
      <c r="A137" s="217" t="s">
        <v>189</v>
      </c>
      <c r="B137" s="217"/>
      <c r="C137" s="154" t="s">
        <v>126</v>
      </c>
      <c r="D137" s="219">
        <v>0</v>
      </c>
      <c r="E137" s="219"/>
      <c r="F137" s="75"/>
      <c r="H137" s="199"/>
      <c r="I137" s="199"/>
      <c r="J137" s="132"/>
      <c r="K137" s="148"/>
      <c r="L137" s="149"/>
    </row>
    <row r="138" spans="1:12" s="73" customFormat="1" ht="15" customHeight="1">
      <c r="A138" s="205" t="s">
        <v>190</v>
      </c>
      <c r="B138" s="205"/>
      <c r="C138" s="193" t="s">
        <v>126</v>
      </c>
      <c r="D138" s="206">
        <f>D136-D137</f>
        <v>0</v>
      </c>
      <c r="E138" s="206"/>
      <c r="F138" s="185"/>
      <c r="H138" s="132"/>
      <c r="I138" s="132"/>
      <c r="J138" s="132"/>
      <c r="K138" s="135"/>
      <c r="L138" s="136"/>
    </row>
    <row r="139" spans="1:12" s="73" customFormat="1" ht="8.25" customHeight="1">
      <c r="A139" s="207"/>
      <c r="B139" s="208"/>
      <c r="C139" s="208"/>
      <c r="D139" s="208"/>
      <c r="E139" s="209"/>
      <c r="F139" s="185"/>
      <c r="H139" s="132"/>
      <c r="I139" s="132"/>
      <c r="J139" s="132"/>
      <c r="K139" s="135"/>
      <c r="L139" s="136"/>
    </row>
    <row r="140" spans="1:12" s="73" customFormat="1" ht="18">
      <c r="A140" s="210" t="s">
        <v>191</v>
      </c>
      <c r="B140" s="210"/>
      <c r="C140" s="150" t="s">
        <v>126</v>
      </c>
      <c r="D140" s="204">
        <f>D134+D138</f>
        <v>0</v>
      </c>
      <c r="E140" s="204"/>
      <c r="F140" s="185"/>
      <c r="H140" s="132"/>
      <c r="I140" s="132"/>
      <c r="J140" s="132"/>
      <c r="K140" s="135"/>
      <c r="L140" s="136"/>
    </row>
    <row r="141" spans="1:12" s="73" customFormat="1" ht="18">
      <c r="A141" s="186"/>
      <c r="B141" s="186"/>
      <c r="C141" s="187"/>
      <c r="D141" s="188"/>
      <c r="E141" s="188"/>
      <c r="F141" s="92"/>
      <c r="H141" s="132"/>
      <c r="I141" s="132"/>
      <c r="J141" s="132"/>
      <c r="K141" s="135"/>
      <c r="L141" s="136"/>
    </row>
    <row r="142" spans="1:12" s="73" customFormat="1" ht="10.5" customHeight="1">
      <c r="A142" s="189"/>
      <c r="B142" s="189"/>
      <c r="C142" s="190"/>
      <c r="D142" s="191"/>
      <c r="E142" s="191"/>
      <c r="F142" s="92"/>
      <c r="H142" s="132"/>
      <c r="I142" s="132"/>
      <c r="J142" s="132"/>
      <c r="K142" s="135"/>
      <c r="L142" s="136"/>
    </row>
    <row r="143" spans="1:12" s="73" customFormat="1" ht="28.5" customHeight="1">
      <c r="A143" s="211" t="s">
        <v>192</v>
      </c>
      <c r="B143" s="212"/>
      <c r="C143" s="213"/>
      <c r="D143" s="143" t="str">
        <f>IF(D140&lt;=1000,"NO","SI")</f>
        <v>NO</v>
      </c>
      <c r="E143" s="184"/>
      <c r="F143" s="147"/>
      <c r="H143" s="199"/>
      <c r="I143" s="199"/>
      <c r="J143" s="129"/>
      <c r="K143" s="148"/>
      <c r="L143" s="149"/>
    </row>
    <row r="144" spans="1:12" s="73" customFormat="1" ht="15" customHeight="1">
      <c r="A144" s="200" t="s">
        <v>193</v>
      </c>
      <c r="B144" s="200"/>
      <c r="C144" s="201"/>
      <c r="D144" s="202"/>
      <c r="E144" s="202"/>
      <c r="F144" s="76"/>
      <c r="H144" s="199"/>
      <c r="I144" s="199"/>
      <c r="J144" s="132"/>
      <c r="K144" s="148"/>
      <c r="L144" s="149"/>
    </row>
    <row r="145" spans="1:12" s="73" customFormat="1" ht="15" customHeight="1">
      <c r="A145" s="203" t="s">
        <v>194</v>
      </c>
      <c r="B145" s="203"/>
      <c r="C145" s="150" t="s">
        <v>126</v>
      </c>
      <c r="D145" s="204">
        <f>IF(D140&lt;=1000,0,D134/6)</f>
        <v>0</v>
      </c>
      <c r="E145" s="204"/>
      <c r="F145" s="77"/>
      <c r="H145" s="199"/>
      <c r="I145" s="199"/>
      <c r="J145" s="132"/>
      <c r="K145" s="133"/>
      <c r="L145" s="134"/>
    </row>
    <row r="146" spans="1:12" s="73" customFormat="1" ht="15" customHeight="1">
      <c r="A146" s="203" t="s">
        <v>195</v>
      </c>
      <c r="B146" s="203"/>
      <c r="C146" s="150" t="s">
        <v>126</v>
      </c>
      <c r="D146" s="204">
        <f>IF(D140&lt;=1000,0,D138/6)</f>
        <v>0</v>
      </c>
      <c r="E146" s="204"/>
      <c r="F146" s="77"/>
      <c r="H146" s="145"/>
      <c r="I146" s="145"/>
      <c r="J146" s="132"/>
      <c r="K146" s="133"/>
      <c r="L146" s="134"/>
    </row>
    <row r="147" spans="1:12" s="73" customFormat="1" ht="15" customHeight="1">
      <c r="A147" s="196" t="s">
        <v>196</v>
      </c>
      <c r="B147" s="197"/>
      <c r="C147" s="192" t="s">
        <v>126</v>
      </c>
      <c r="D147" s="198">
        <f>SUM(D145:E146)</f>
        <v>0</v>
      </c>
      <c r="E147" s="198"/>
      <c r="F147" s="77"/>
      <c r="H147" s="145"/>
      <c r="I147" s="145"/>
      <c r="J147" s="132"/>
      <c r="K147" s="133"/>
      <c r="L147" s="134"/>
    </row>
    <row r="148" spans="1:12" s="73" customFormat="1" ht="15.75" customHeight="1">
      <c r="A148" s="151"/>
      <c r="B148" s="151"/>
      <c r="C148" s="152"/>
      <c r="D148" s="153"/>
      <c r="E148" s="153"/>
      <c r="F148" s="77"/>
      <c r="H148" s="145"/>
      <c r="I148" s="145"/>
      <c r="J148" s="132"/>
      <c r="K148" s="133"/>
      <c r="L148" s="134"/>
    </row>
    <row r="149" spans="1:12" s="73" customFormat="1" ht="15.75">
      <c r="A149" s="260" t="s">
        <v>147</v>
      </c>
      <c r="B149" s="260"/>
      <c r="C149" s="260"/>
      <c r="D149" s="260"/>
      <c r="E149" s="260"/>
      <c r="F149" s="76"/>
      <c r="H149" s="132"/>
      <c r="I149" s="132"/>
      <c r="J149" s="132"/>
      <c r="K149" s="135"/>
      <c r="L149" s="136"/>
    </row>
    <row r="150" spans="1:12" s="73" customFormat="1" ht="12.75" customHeight="1">
      <c r="A150" s="217" t="s">
        <v>148</v>
      </c>
      <c r="B150" s="217"/>
      <c r="C150" s="154" t="s">
        <v>126</v>
      </c>
      <c r="D150" s="226">
        <f>IF(D140&lt;=1000,0,D140-D147)</f>
        <v>0</v>
      </c>
      <c r="E150" s="226"/>
      <c r="F150" s="78"/>
      <c r="H150" s="273"/>
      <c r="I150" s="273"/>
      <c r="J150" s="132"/>
      <c r="K150" s="133"/>
      <c r="L150" s="134"/>
    </row>
    <row r="151" spans="1:12" s="73" customFormat="1" ht="15.75">
      <c r="A151" s="217" t="s">
        <v>149</v>
      </c>
      <c r="B151" s="217"/>
      <c r="C151" s="154" t="s">
        <v>126</v>
      </c>
      <c r="D151" s="226">
        <f>ROUND(PRODUCT(D150)*0.4,2)</f>
        <v>0</v>
      </c>
      <c r="E151" s="226"/>
      <c r="F151" s="78"/>
      <c r="H151" s="273"/>
      <c r="I151" s="273"/>
      <c r="J151" s="132"/>
      <c r="K151" s="133"/>
      <c r="L151" s="134"/>
    </row>
    <row r="152" spans="1:12" s="73" customFormat="1" ht="18">
      <c r="A152" s="258" t="s">
        <v>150</v>
      </c>
      <c r="B152" s="259"/>
      <c r="C152" s="150" t="s">
        <v>126</v>
      </c>
      <c r="D152" s="204">
        <f>SUM(D150:D151)</f>
        <v>0</v>
      </c>
      <c r="E152" s="204"/>
      <c r="F152" s="79"/>
      <c r="K152" s="155"/>
      <c r="L152" s="156"/>
    </row>
    <row r="153" spans="1:6" s="73" customFormat="1" ht="12.75" customHeight="1">
      <c r="A153" s="146"/>
      <c r="B153" s="146"/>
      <c r="C153" s="90"/>
      <c r="D153" s="144"/>
      <c r="E153" s="144"/>
      <c r="F153" s="169"/>
    </row>
    <row r="154" spans="1:6" s="73" customFormat="1" ht="12.75" customHeight="1">
      <c r="A154" s="167" t="s">
        <v>164</v>
      </c>
      <c r="B154" s="168"/>
      <c r="C154" s="222"/>
      <c r="D154" s="223"/>
      <c r="E154" s="223"/>
      <c r="F154" s="78"/>
    </row>
    <row r="155" spans="1:6" s="73" customFormat="1" ht="18">
      <c r="A155" s="220"/>
      <c r="B155" s="220"/>
      <c r="C155" s="90"/>
      <c r="D155" s="221"/>
      <c r="E155" s="221"/>
      <c r="F155" s="78"/>
    </row>
    <row r="156" spans="1:6" s="73" customFormat="1" ht="15.75">
      <c r="A156" s="224"/>
      <c r="B156" s="224"/>
      <c r="C156" s="224"/>
      <c r="D156" s="224"/>
      <c r="E156" s="224"/>
      <c r="F156" s="78"/>
    </row>
    <row r="157" spans="1:6" s="73" customFormat="1" ht="15.75">
      <c r="A157" s="220"/>
      <c r="B157" s="220"/>
      <c r="C157" s="91"/>
      <c r="D157" s="225"/>
      <c r="E157" s="225"/>
      <c r="F157" s="79"/>
    </row>
    <row r="158" spans="1:19" s="2" customFormat="1" ht="12.75">
      <c r="A158" s="220"/>
      <c r="B158" s="220"/>
      <c r="C158" s="91"/>
      <c r="D158" s="225"/>
      <c r="E158" s="225"/>
      <c r="F158" s="26"/>
      <c r="G158" s="18"/>
      <c r="M158" s="41"/>
      <c r="N158" s="41"/>
      <c r="O158" s="41"/>
      <c r="P158" s="41"/>
      <c r="Q158" s="41"/>
      <c r="R158" s="41"/>
      <c r="S158" s="41"/>
    </row>
    <row r="159" spans="1:19" s="2" customFormat="1" ht="12.75">
      <c r="A159" s="220"/>
      <c r="B159" s="220"/>
      <c r="C159" s="91"/>
      <c r="D159" s="225"/>
      <c r="E159" s="225"/>
      <c r="F159" s="26"/>
      <c r="G159" s="18"/>
      <c r="H159" s="18"/>
      <c r="M159" s="41"/>
      <c r="N159" s="41"/>
      <c r="O159" s="41"/>
      <c r="P159" s="41"/>
      <c r="Q159" s="41"/>
      <c r="R159" s="41"/>
      <c r="S159" s="41"/>
    </row>
    <row r="160" spans="1:19" s="2" customFormat="1" ht="18">
      <c r="A160" s="220"/>
      <c r="B160" s="220"/>
      <c r="C160" s="90"/>
      <c r="D160" s="221"/>
      <c r="E160" s="221"/>
      <c r="F160" s="26"/>
      <c r="G160" s="18"/>
      <c r="H160" s="18"/>
      <c r="M160" s="41"/>
      <c r="N160" s="41"/>
      <c r="O160" s="41"/>
      <c r="P160" s="41"/>
      <c r="Q160" s="41"/>
      <c r="R160" s="41"/>
      <c r="S160" s="41"/>
    </row>
    <row r="161" spans="1:19" s="2" customFormat="1" ht="11.25">
      <c r="A161" s="26"/>
      <c r="B161" s="26"/>
      <c r="C161" s="26"/>
      <c r="D161" s="26"/>
      <c r="E161" s="26"/>
      <c r="F161" s="26"/>
      <c r="G161" s="18"/>
      <c r="H161" s="18"/>
      <c r="M161" s="41"/>
      <c r="N161" s="41"/>
      <c r="O161" s="41"/>
      <c r="P161" s="41"/>
      <c r="Q161" s="41"/>
      <c r="R161" s="41"/>
      <c r="S161" s="41"/>
    </row>
    <row r="162" spans="1:19" s="2" customFormat="1" ht="11.25">
      <c r="A162" s="26"/>
      <c r="B162" s="26"/>
      <c r="C162" s="26"/>
      <c r="D162" s="26"/>
      <c r="E162" s="26"/>
      <c r="F162" s="28"/>
      <c r="G162" s="18"/>
      <c r="H162" s="18"/>
      <c r="M162" s="41"/>
      <c r="N162" s="41"/>
      <c r="O162" s="41"/>
      <c r="P162" s="41"/>
      <c r="Q162" s="41"/>
      <c r="R162" s="41"/>
      <c r="S162" s="41"/>
    </row>
    <row r="163" spans="3:19" s="2" customFormat="1" ht="11.25">
      <c r="C163" s="26"/>
      <c r="D163" s="26"/>
      <c r="E163" s="26"/>
      <c r="F163" s="16"/>
      <c r="G163" s="18"/>
      <c r="H163" s="18"/>
      <c r="M163" s="41"/>
      <c r="N163" s="41"/>
      <c r="O163" s="41"/>
      <c r="P163" s="41"/>
      <c r="Q163" s="41"/>
      <c r="R163" s="41"/>
      <c r="S163" s="41"/>
    </row>
    <row r="164" spans="1:19" s="2" customFormat="1" ht="11.25">
      <c r="A164" s="26"/>
      <c r="B164" s="26"/>
      <c r="C164" s="26"/>
      <c r="D164" s="26"/>
      <c r="E164" s="26"/>
      <c r="F164" s="16"/>
      <c r="G164" s="18"/>
      <c r="H164" s="18"/>
      <c r="M164" s="41"/>
      <c r="N164" s="41"/>
      <c r="O164" s="41"/>
      <c r="P164" s="41"/>
      <c r="Q164" s="41"/>
      <c r="R164" s="41"/>
      <c r="S164" s="41"/>
    </row>
    <row r="165" spans="1:19" s="2" customFormat="1" ht="11.25">
      <c r="A165" s="27"/>
      <c r="B165" s="28"/>
      <c r="C165" s="28"/>
      <c r="D165" s="28"/>
      <c r="E165" s="28"/>
      <c r="F165" s="16"/>
      <c r="G165" s="18"/>
      <c r="H165" s="18"/>
      <c r="M165" s="41"/>
      <c r="N165" s="41"/>
      <c r="O165" s="41"/>
      <c r="P165" s="41"/>
      <c r="Q165" s="41"/>
      <c r="R165" s="41"/>
      <c r="S165" s="41"/>
    </row>
    <row r="166" spans="1:19" s="2" customFormat="1" ht="11.25">
      <c r="A166" s="16"/>
      <c r="B166" s="16"/>
      <c r="C166" s="16"/>
      <c r="D166" s="16"/>
      <c r="E166" s="16"/>
      <c r="F166" s="16"/>
      <c r="G166" s="18"/>
      <c r="H166" s="18"/>
      <c r="M166" s="41"/>
      <c r="N166" s="41"/>
      <c r="O166" s="41"/>
      <c r="P166" s="41"/>
      <c r="Q166" s="41"/>
      <c r="R166" s="41"/>
      <c r="S166" s="41"/>
    </row>
    <row r="167" spans="1:19" s="2" customFormat="1" ht="11.25">
      <c r="A167" s="16"/>
      <c r="B167" s="16"/>
      <c r="C167" s="16"/>
      <c r="D167" s="16"/>
      <c r="E167" s="16"/>
      <c r="F167" s="16"/>
      <c r="G167" s="18"/>
      <c r="H167" s="18"/>
      <c r="M167" s="41"/>
      <c r="N167" s="41"/>
      <c r="O167" s="41"/>
      <c r="P167" s="41"/>
      <c r="Q167" s="41"/>
      <c r="R167" s="41"/>
      <c r="S167" s="41"/>
    </row>
    <row r="168" spans="1:19" s="2" customFormat="1" ht="11.25">
      <c r="A168" s="16"/>
      <c r="B168" s="16"/>
      <c r="C168" s="16"/>
      <c r="D168" s="16"/>
      <c r="E168" s="16"/>
      <c r="F168" s="29"/>
      <c r="G168" s="30"/>
      <c r="H168" s="18"/>
      <c r="M168" s="41"/>
      <c r="N168" s="41"/>
      <c r="O168" s="41"/>
      <c r="P168" s="41"/>
      <c r="Q168" s="41"/>
      <c r="R168" s="41"/>
      <c r="S168" s="41"/>
    </row>
    <row r="169" spans="1:19" s="2" customFormat="1" ht="11.25">
      <c r="A169" s="16"/>
      <c r="B169" s="16"/>
      <c r="C169" s="16"/>
      <c r="D169" s="16"/>
      <c r="E169" s="16"/>
      <c r="F169" s="18"/>
      <c r="G169" s="18"/>
      <c r="H169" s="18"/>
      <c r="M169" s="41"/>
      <c r="N169" s="41"/>
      <c r="O169" s="41"/>
      <c r="P169" s="41"/>
      <c r="Q169" s="41"/>
      <c r="R169" s="41"/>
      <c r="S169" s="41"/>
    </row>
    <row r="170" spans="1:19" s="2" customFormat="1" ht="11.25">
      <c r="A170" s="16"/>
      <c r="B170" s="16"/>
      <c r="C170" s="16"/>
      <c r="D170" s="16"/>
      <c r="E170" s="16"/>
      <c r="F170" s="18"/>
      <c r="G170" s="18"/>
      <c r="H170" s="18"/>
      <c r="M170" s="41"/>
      <c r="N170" s="41"/>
      <c r="O170" s="41"/>
      <c r="P170" s="41"/>
      <c r="Q170" s="41"/>
      <c r="R170" s="41"/>
      <c r="S170" s="41"/>
    </row>
    <row r="171" spans="1:19" s="2" customFormat="1" ht="11.25">
      <c r="A171" s="18"/>
      <c r="B171" s="29"/>
      <c r="C171" s="16"/>
      <c r="D171" s="18"/>
      <c r="E171" s="18"/>
      <c r="F171" s="18"/>
      <c r="G171" s="18"/>
      <c r="H171" s="18"/>
      <c r="M171" s="41"/>
      <c r="N171" s="41"/>
      <c r="O171" s="41"/>
      <c r="P171" s="41"/>
      <c r="Q171" s="41"/>
      <c r="R171" s="41"/>
      <c r="S171" s="41"/>
    </row>
    <row r="172" spans="1:19" s="2" customFormat="1" ht="11.25">
      <c r="A172" s="18"/>
      <c r="B172" s="18"/>
      <c r="C172" s="18"/>
      <c r="D172" s="18"/>
      <c r="E172" s="18"/>
      <c r="F172" s="18"/>
      <c r="G172" s="18"/>
      <c r="H172" s="18"/>
      <c r="M172" s="41"/>
      <c r="N172" s="41"/>
      <c r="O172" s="41"/>
      <c r="P172" s="41"/>
      <c r="Q172" s="41"/>
      <c r="R172" s="41"/>
      <c r="S172" s="41"/>
    </row>
    <row r="173" spans="1:19" s="2" customFormat="1" ht="12.75">
      <c r="A173" s="20"/>
      <c r="B173" s="21"/>
      <c r="C173" s="18"/>
      <c r="D173" s="18"/>
      <c r="E173" s="18"/>
      <c r="F173" s="18"/>
      <c r="G173" s="18"/>
      <c r="H173" s="18"/>
      <c r="M173" s="41"/>
      <c r="N173" s="41"/>
      <c r="O173" s="41"/>
      <c r="P173" s="41"/>
      <c r="Q173" s="41"/>
      <c r="R173" s="41"/>
      <c r="S173" s="41"/>
    </row>
    <row r="174" spans="1:19" s="2" customFormat="1" ht="11.25">
      <c r="A174" s="18"/>
      <c r="B174" s="26"/>
      <c r="C174" s="26"/>
      <c r="D174" s="18"/>
      <c r="E174" s="18"/>
      <c r="F174" s="18"/>
      <c r="G174" s="18"/>
      <c r="H174" s="18"/>
      <c r="M174" s="41"/>
      <c r="N174" s="41"/>
      <c r="O174" s="41"/>
      <c r="P174" s="41"/>
      <c r="Q174" s="41"/>
      <c r="R174" s="41"/>
      <c r="S174" s="41"/>
    </row>
    <row r="175" spans="1:19" s="2" customFormat="1" ht="11.25">
      <c r="A175" s="18"/>
      <c r="B175" s="28"/>
      <c r="C175" s="28"/>
      <c r="D175" s="18"/>
      <c r="E175" s="18"/>
      <c r="F175" s="18"/>
      <c r="G175" s="18"/>
      <c r="H175" s="18"/>
      <c r="M175" s="41"/>
      <c r="N175" s="41"/>
      <c r="O175" s="41"/>
      <c r="P175" s="41"/>
      <c r="Q175" s="41"/>
      <c r="R175" s="41"/>
      <c r="S175" s="41"/>
    </row>
    <row r="176" spans="1:19" s="2" customFormat="1" ht="12.75">
      <c r="A176" s="31"/>
      <c r="B176" s="32"/>
      <c r="C176" s="16"/>
      <c r="D176" s="18"/>
      <c r="E176" s="18"/>
      <c r="F176" s="18"/>
      <c r="G176" s="18"/>
      <c r="H176" s="18"/>
      <c r="M176" s="41"/>
      <c r="N176" s="41"/>
      <c r="O176" s="41"/>
      <c r="P176" s="41"/>
      <c r="Q176" s="41"/>
      <c r="R176" s="41"/>
      <c r="S176" s="41"/>
    </row>
    <row r="177" spans="1:19" s="2" customFormat="1" ht="12.75">
      <c r="A177" s="31"/>
      <c r="B177" s="32"/>
      <c r="C177" s="16"/>
      <c r="D177" s="18"/>
      <c r="E177" s="18"/>
      <c r="F177" s="18"/>
      <c r="G177" s="18"/>
      <c r="H177" s="18"/>
      <c r="M177" s="41"/>
      <c r="N177" s="41"/>
      <c r="O177" s="41"/>
      <c r="P177" s="41"/>
      <c r="Q177" s="41"/>
      <c r="R177" s="41"/>
      <c r="S177" s="41"/>
    </row>
    <row r="178" spans="1:19" s="2" customFormat="1" ht="12.75">
      <c r="A178" s="31"/>
      <c r="B178" s="32"/>
      <c r="C178" s="16"/>
      <c r="D178" s="18"/>
      <c r="E178" s="18"/>
      <c r="F178" s="18"/>
      <c r="G178" s="18"/>
      <c r="H178" s="18"/>
      <c r="M178" s="41"/>
      <c r="N178" s="41"/>
      <c r="O178" s="41"/>
      <c r="P178" s="41"/>
      <c r="Q178" s="41"/>
      <c r="R178" s="41"/>
      <c r="S178" s="41"/>
    </row>
    <row r="179" spans="1:19" s="2" customFormat="1" ht="12.75">
      <c r="A179" s="31"/>
      <c r="B179" s="32"/>
      <c r="C179" s="16"/>
      <c r="D179" s="18"/>
      <c r="E179" s="18"/>
      <c r="F179" s="18"/>
      <c r="G179" s="18"/>
      <c r="H179" s="18"/>
      <c r="M179" s="41"/>
      <c r="N179" s="41"/>
      <c r="O179" s="41"/>
      <c r="P179" s="41"/>
      <c r="Q179" s="41"/>
      <c r="R179" s="41"/>
      <c r="S179" s="41"/>
    </row>
    <row r="180" spans="1:19" s="2" customFormat="1" ht="11.25">
      <c r="A180" s="18"/>
      <c r="B180" s="33"/>
      <c r="C180" s="16"/>
      <c r="D180" s="33"/>
      <c r="E180" s="34"/>
      <c r="F180" s="18"/>
      <c r="G180" s="18"/>
      <c r="H180" s="18"/>
      <c r="M180" s="41"/>
      <c r="N180" s="41"/>
      <c r="O180" s="41"/>
      <c r="P180" s="41"/>
      <c r="Q180" s="41"/>
      <c r="R180" s="41"/>
      <c r="S180" s="41"/>
    </row>
    <row r="181" spans="1:19" s="2" customFormat="1" ht="12.75">
      <c r="A181" s="18"/>
      <c r="B181" s="18"/>
      <c r="C181" s="18"/>
      <c r="D181" s="18"/>
      <c r="E181" s="18"/>
      <c r="F181" s="17"/>
      <c r="G181" s="17"/>
      <c r="H181" s="18"/>
      <c r="M181" s="41"/>
      <c r="N181" s="41"/>
      <c r="O181" s="41"/>
      <c r="P181" s="41"/>
      <c r="Q181" s="41"/>
      <c r="R181" s="41"/>
      <c r="S181" s="41"/>
    </row>
    <row r="182" spans="1:19" s="2" customFormat="1" ht="12.75">
      <c r="A182" s="20"/>
      <c r="B182" s="18"/>
      <c r="C182" s="18"/>
      <c r="D182" s="18"/>
      <c r="E182" s="18"/>
      <c r="F182" s="18"/>
      <c r="G182" s="18"/>
      <c r="H182" s="18"/>
      <c r="M182" s="41"/>
      <c r="N182" s="41"/>
      <c r="O182" s="41"/>
      <c r="P182" s="41"/>
      <c r="Q182" s="41"/>
      <c r="R182" s="41"/>
      <c r="S182" s="41"/>
    </row>
    <row r="183" spans="1:19" s="2" customFormat="1" ht="11.25">
      <c r="A183" s="32"/>
      <c r="B183" s="32"/>
      <c r="C183" s="32"/>
      <c r="D183" s="18"/>
      <c r="E183" s="18"/>
      <c r="F183" s="18"/>
      <c r="G183" s="18"/>
      <c r="H183" s="18"/>
      <c r="M183" s="41"/>
      <c r="N183" s="41"/>
      <c r="O183" s="41"/>
      <c r="P183" s="41"/>
      <c r="Q183" s="41"/>
      <c r="R183" s="41"/>
      <c r="S183" s="41"/>
    </row>
    <row r="184" spans="1:19" s="2" customFormat="1" ht="12.75">
      <c r="A184" s="28"/>
      <c r="B184" s="28"/>
      <c r="C184" s="28"/>
      <c r="D184" s="18"/>
      <c r="E184" s="17"/>
      <c r="F184" s="18"/>
      <c r="G184" s="18"/>
      <c r="H184" s="18"/>
      <c r="M184" s="41"/>
      <c r="N184" s="41"/>
      <c r="O184" s="41"/>
      <c r="P184" s="41"/>
      <c r="Q184" s="41"/>
      <c r="R184" s="41"/>
      <c r="S184" s="41"/>
    </row>
    <row r="185" spans="1:19" s="2" customFormat="1" ht="11.25">
      <c r="A185" s="18"/>
      <c r="B185" s="18"/>
      <c r="C185" s="18"/>
      <c r="D185" s="18"/>
      <c r="E185" s="18"/>
      <c r="F185" s="18"/>
      <c r="G185" s="18"/>
      <c r="H185" s="18"/>
      <c r="M185" s="41"/>
      <c r="N185" s="41"/>
      <c r="O185" s="41"/>
      <c r="P185" s="41"/>
      <c r="Q185" s="41"/>
      <c r="R185" s="41"/>
      <c r="S185" s="41"/>
    </row>
    <row r="186" spans="1:19" s="2" customFormat="1" ht="11.25">
      <c r="A186" s="18"/>
      <c r="B186" s="18"/>
      <c r="C186" s="18"/>
      <c r="D186" s="18"/>
      <c r="E186" s="18"/>
      <c r="F186" s="18"/>
      <c r="G186" s="18"/>
      <c r="H186" s="18"/>
      <c r="M186" s="41"/>
      <c r="N186" s="41"/>
      <c r="O186" s="41"/>
      <c r="P186" s="41"/>
      <c r="Q186" s="41"/>
      <c r="R186" s="41"/>
      <c r="S186" s="41"/>
    </row>
    <row r="187" spans="1:19" s="2" customFormat="1" ht="11.25">
      <c r="A187" s="18"/>
      <c r="B187" s="18"/>
      <c r="C187" s="18"/>
      <c r="D187" s="18"/>
      <c r="E187" s="18"/>
      <c r="F187" s="18"/>
      <c r="G187" s="18"/>
      <c r="H187" s="18"/>
      <c r="M187" s="41"/>
      <c r="N187" s="41"/>
      <c r="O187" s="41"/>
      <c r="P187" s="41"/>
      <c r="Q187" s="41"/>
      <c r="R187" s="41"/>
      <c r="S187" s="41"/>
    </row>
    <row r="188" spans="1:19" s="2" customFormat="1" ht="11.25">
      <c r="A188" s="18"/>
      <c r="B188" s="18"/>
      <c r="C188" s="18"/>
      <c r="D188" s="18"/>
      <c r="E188" s="18"/>
      <c r="F188" s="18"/>
      <c r="G188" s="18"/>
      <c r="H188" s="18"/>
      <c r="M188" s="41"/>
      <c r="N188" s="41"/>
      <c r="O188" s="41"/>
      <c r="P188" s="41"/>
      <c r="Q188" s="41"/>
      <c r="R188" s="41"/>
      <c r="S188" s="41"/>
    </row>
    <row r="189" spans="1:19" s="2" customFormat="1" ht="11.25">
      <c r="A189" s="18"/>
      <c r="B189" s="18"/>
      <c r="C189" s="18"/>
      <c r="D189" s="18"/>
      <c r="E189" s="18"/>
      <c r="F189" s="19"/>
      <c r="G189" s="19"/>
      <c r="H189" s="19"/>
      <c r="M189" s="41"/>
      <c r="N189" s="41"/>
      <c r="O189" s="41"/>
      <c r="P189" s="41"/>
      <c r="Q189" s="41"/>
      <c r="R189" s="41"/>
      <c r="S189" s="41"/>
    </row>
    <row r="190" spans="1:19" s="2" customFormat="1" ht="11.25">
      <c r="A190" s="18"/>
      <c r="B190" s="18"/>
      <c r="C190" s="18"/>
      <c r="D190" s="18"/>
      <c r="E190" s="18"/>
      <c r="F190" s="19"/>
      <c r="G190" s="19"/>
      <c r="H190" s="19"/>
      <c r="M190" s="41"/>
      <c r="N190" s="41"/>
      <c r="O190" s="41"/>
      <c r="P190" s="41"/>
      <c r="Q190" s="41"/>
      <c r="R190" s="41"/>
      <c r="S190" s="41"/>
    </row>
    <row r="191" spans="1:19" s="2" customFormat="1" ht="11.25">
      <c r="A191" s="18"/>
      <c r="B191" s="18"/>
      <c r="C191" s="18"/>
      <c r="D191" s="18"/>
      <c r="E191" s="18"/>
      <c r="F191" s="19"/>
      <c r="G191" s="19"/>
      <c r="H191" s="19"/>
      <c r="M191" s="41"/>
      <c r="N191" s="41"/>
      <c r="O191" s="41"/>
      <c r="P191" s="41"/>
      <c r="Q191" s="41"/>
      <c r="R191" s="41"/>
      <c r="S191" s="41"/>
    </row>
    <row r="192" spans="1:19" s="2" customFormat="1" ht="11.25">
      <c r="A192" s="19"/>
      <c r="B192" s="19"/>
      <c r="C192" s="19"/>
      <c r="D192" s="19"/>
      <c r="E192" s="19"/>
      <c r="F192" s="19"/>
      <c r="G192" s="19"/>
      <c r="H192" s="19"/>
      <c r="M192" s="41"/>
      <c r="N192" s="41"/>
      <c r="O192" s="41"/>
      <c r="P192" s="41"/>
      <c r="Q192" s="41"/>
      <c r="R192" s="41"/>
      <c r="S192" s="41"/>
    </row>
    <row r="193" spans="1:19" s="2" customFormat="1" ht="11.25">
      <c r="A193" s="19"/>
      <c r="B193" s="19"/>
      <c r="C193" s="19"/>
      <c r="D193" s="19"/>
      <c r="E193" s="19"/>
      <c r="F193" s="19"/>
      <c r="G193" s="19"/>
      <c r="H193" s="19"/>
      <c r="M193" s="41"/>
      <c r="N193" s="41"/>
      <c r="O193" s="41"/>
      <c r="P193" s="41"/>
      <c r="Q193" s="41"/>
      <c r="R193" s="41"/>
      <c r="S193" s="41"/>
    </row>
    <row r="194" spans="1:19" s="2" customFormat="1" ht="11.25">
      <c r="A194" s="19"/>
      <c r="B194" s="19"/>
      <c r="C194" s="19"/>
      <c r="D194" s="19"/>
      <c r="E194" s="19"/>
      <c r="F194" s="19"/>
      <c r="G194" s="19"/>
      <c r="H194" s="19"/>
      <c r="M194" s="41"/>
      <c r="N194" s="41"/>
      <c r="O194" s="41"/>
      <c r="P194" s="41"/>
      <c r="Q194" s="41"/>
      <c r="R194" s="41"/>
      <c r="S194" s="41"/>
    </row>
    <row r="195" spans="1:19" s="2" customFormat="1" ht="11.25">
      <c r="A195" s="19"/>
      <c r="B195" s="19"/>
      <c r="C195" s="19"/>
      <c r="D195" s="19"/>
      <c r="E195" s="19"/>
      <c r="F195" s="19"/>
      <c r="G195" s="19"/>
      <c r="H195" s="19"/>
      <c r="M195" s="41"/>
      <c r="N195" s="41"/>
      <c r="O195" s="41"/>
      <c r="P195" s="41"/>
      <c r="Q195" s="41"/>
      <c r="R195" s="41"/>
      <c r="S195" s="41"/>
    </row>
    <row r="196" spans="1:19" s="2" customFormat="1" ht="11.25">
      <c r="A196" s="19"/>
      <c r="B196" s="19"/>
      <c r="C196" s="19"/>
      <c r="D196" s="19"/>
      <c r="E196" s="19"/>
      <c r="F196" s="19"/>
      <c r="G196" s="19"/>
      <c r="H196" s="19"/>
      <c r="M196" s="41"/>
      <c r="N196" s="41"/>
      <c r="O196" s="41"/>
      <c r="P196" s="41"/>
      <c r="Q196" s="41"/>
      <c r="R196" s="41"/>
      <c r="S196" s="41"/>
    </row>
    <row r="197" spans="1:19" s="2" customFormat="1" ht="11.25">
      <c r="A197" s="19"/>
      <c r="B197" s="19"/>
      <c r="C197" s="19"/>
      <c r="D197" s="19"/>
      <c r="E197" s="19"/>
      <c r="F197" s="19"/>
      <c r="G197" s="19"/>
      <c r="H197" s="19"/>
      <c r="M197" s="41"/>
      <c r="N197" s="41"/>
      <c r="O197" s="41"/>
      <c r="P197" s="41"/>
      <c r="Q197" s="41"/>
      <c r="R197" s="41"/>
      <c r="S197" s="41"/>
    </row>
    <row r="198" spans="1:19" s="2" customFormat="1" ht="11.25">
      <c r="A198" s="19"/>
      <c r="B198" s="19"/>
      <c r="C198" s="19"/>
      <c r="D198" s="19"/>
      <c r="E198" s="19"/>
      <c r="M198" s="41"/>
      <c r="N198" s="41"/>
      <c r="O198" s="41"/>
      <c r="P198" s="41"/>
      <c r="Q198" s="41"/>
      <c r="R198" s="41"/>
      <c r="S198" s="41"/>
    </row>
    <row r="199" spans="1:19" s="2" customFormat="1" ht="11.25">
      <c r="A199" s="19"/>
      <c r="B199" s="19"/>
      <c r="C199" s="19"/>
      <c r="D199" s="19"/>
      <c r="E199" s="19"/>
      <c r="M199" s="41"/>
      <c r="N199" s="41"/>
      <c r="O199" s="41"/>
      <c r="P199" s="41"/>
      <c r="Q199" s="41"/>
      <c r="R199" s="41"/>
      <c r="S199" s="41"/>
    </row>
    <row r="200" spans="1:19" s="2" customFormat="1" ht="11.25">
      <c r="A200" s="19"/>
      <c r="B200" s="19"/>
      <c r="C200" s="19"/>
      <c r="D200" s="19"/>
      <c r="E200" s="19"/>
      <c r="M200" s="41"/>
      <c r="N200" s="41"/>
      <c r="O200" s="41"/>
      <c r="P200" s="41"/>
      <c r="Q200" s="41"/>
      <c r="R200" s="41"/>
      <c r="S200" s="41"/>
    </row>
    <row r="201" spans="13:19" s="2" customFormat="1" ht="11.25">
      <c r="M201" s="41"/>
      <c r="N201" s="41"/>
      <c r="O201" s="41"/>
      <c r="P201" s="41"/>
      <c r="Q201" s="41"/>
      <c r="R201" s="41"/>
      <c r="S201" s="41"/>
    </row>
    <row r="202" spans="13:19" s="2" customFormat="1" ht="11.25">
      <c r="M202" s="41"/>
      <c r="N202" s="41"/>
      <c r="O202" s="41"/>
      <c r="P202" s="41"/>
      <c r="Q202" s="41"/>
      <c r="R202" s="41"/>
      <c r="S202" s="41"/>
    </row>
    <row r="203" spans="13:19" s="2" customFormat="1" ht="11.25">
      <c r="M203" s="41"/>
      <c r="N203" s="41"/>
      <c r="O203" s="41"/>
      <c r="P203" s="41"/>
      <c r="Q203" s="41"/>
      <c r="R203" s="41"/>
      <c r="S203" s="41"/>
    </row>
    <row r="204" spans="13:19" s="2" customFormat="1" ht="11.25">
      <c r="M204" s="41"/>
      <c r="N204" s="41"/>
      <c r="O204" s="41"/>
      <c r="P204" s="41"/>
      <c r="Q204" s="41"/>
      <c r="R204" s="41"/>
      <c r="S204" s="41"/>
    </row>
    <row r="205" spans="13:19" s="2" customFormat="1" ht="11.25">
      <c r="M205" s="41"/>
      <c r="N205" s="41"/>
      <c r="O205" s="41"/>
      <c r="P205" s="41"/>
      <c r="Q205" s="41"/>
      <c r="R205" s="41"/>
      <c r="S205" s="41"/>
    </row>
    <row r="206" spans="13:19" s="2" customFormat="1" ht="11.25">
      <c r="M206" s="41"/>
      <c r="N206" s="41"/>
      <c r="O206" s="41"/>
      <c r="P206" s="41"/>
      <c r="Q206" s="41"/>
      <c r="R206" s="41"/>
      <c r="S206" s="41"/>
    </row>
    <row r="207" spans="13:19" s="2" customFormat="1" ht="11.25">
      <c r="M207" s="41"/>
      <c r="N207" s="41"/>
      <c r="O207" s="41"/>
      <c r="P207" s="41"/>
      <c r="Q207" s="41"/>
      <c r="R207" s="41"/>
      <c r="S207" s="41"/>
    </row>
    <row r="208" spans="13:19" s="2" customFormat="1" ht="11.25">
      <c r="M208" s="41"/>
      <c r="N208" s="41"/>
      <c r="O208" s="41"/>
      <c r="P208" s="41"/>
      <c r="Q208" s="41"/>
      <c r="R208" s="41"/>
      <c r="S208" s="41"/>
    </row>
    <row r="209" spans="13:19" s="2" customFormat="1" ht="11.25">
      <c r="M209" s="41"/>
      <c r="N209" s="41"/>
      <c r="O209" s="41"/>
      <c r="P209" s="41"/>
      <c r="Q209" s="41"/>
      <c r="R209" s="41"/>
      <c r="S209" s="41"/>
    </row>
    <row r="210" spans="13:19" s="2" customFormat="1" ht="11.25">
      <c r="M210" s="41"/>
      <c r="N210" s="41"/>
      <c r="O210" s="41"/>
      <c r="P210" s="41"/>
      <c r="Q210" s="41"/>
      <c r="R210" s="41"/>
      <c r="S210" s="41"/>
    </row>
    <row r="211" spans="13:19" s="2" customFormat="1" ht="11.25">
      <c r="M211" s="41"/>
      <c r="N211" s="41"/>
      <c r="O211" s="41"/>
      <c r="P211" s="41"/>
      <c r="Q211" s="41"/>
      <c r="R211" s="41"/>
      <c r="S211" s="41"/>
    </row>
    <row r="212" spans="13:19" s="2" customFormat="1" ht="11.25">
      <c r="M212" s="41"/>
      <c r="N212" s="41"/>
      <c r="O212" s="41"/>
      <c r="P212" s="41"/>
      <c r="Q212" s="41"/>
      <c r="R212" s="41"/>
      <c r="S212" s="41"/>
    </row>
    <row r="213" spans="13:19" s="2" customFormat="1" ht="11.25">
      <c r="M213" s="41"/>
      <c r="N213" s="41"/>
      <c r="O213" s="41"/>
      <c r="P213" s="41"/>
      <c r="Q213" s="41"/>
      <c r="R213" s="41"/>
      <c r="S213" s="41"/>
    </row>
    <row r="214" spans="13:19" s="2" customFormat="1" ht="11.25">
      <c r="M214" s="41"/>
      <c r="N214" s="41"/>
      <c r="O214" s="41"/>
      <c r="P214" s="41"/>
      <c r="Q214" s="41"/>
      <c r="R214" s="41"/>
      <c r="S214" s="41"/>
    </row>
    <row r="215" spans="13:19" s="2" customFormat="1" ht="11.25">
      <c r="M215" s="41"/>
      <c r="N215" s="41"/>
      <c r="O215" s="41"/>
      <c r="P215" s="41"/>
      <c r="Q215" s="41"/>
      <c r="R215" s="41"/>
      <c r="S215" s="41"/>
    </row>
    <row r="216" spans="13:19" s="2" customFormat="1" ht="11.25">
      <c r="M216" s="41"/>
      <c r="N216" s="41"/>
      <c r="O216" s="41"/>
      <c r="P216" s="41"/>
      <c r="Q216" s="41"/>
      <c r="R216" s="41"/>
      <c r="S216" s="41"/>
    </row>
    <row r="217" spans="13:19" s="2" customFormat="1" ht="11.25">
      <c r="M217" s="41"/>
      <c r="N217" s="41"/>
      <c r="O217" s="41"/>
      <c r="P217" s="41"/>
      <c r="Q217" s="41"/>
      <c r="R217" s="41"/>
      <c r="S217" s="41"/>
    </row>
    <row r="218" spans="13:19" s="2" customFormat="1" ht="11.25">
      <c r="M218" s="41"/>
      <c r="N218" s="41"/>
      <c r="O218" s="41"/>
      <c r="P218" s="41"/>
      <c r="Q218" s="41"/>
      <c r="R218" s="41"/>
      <c r="S218" s="41"/>
    </row>
    <row r="219" spans="13:19" s="2" customFormat="1" ht="11.25">
      <c r="M219" s="41"/>
      <c r="N219" s="41"/>
      <c r="O219" s="41"/>
      <c r="P219" s="41"/>
      <c r="Q219" s="41"/>
      <c r="R219" s="41"/>
      <c r="S219" s="41"/>
    </row>
    <row r="220" spans="13:19" s="2" customFormat="1" ht="11.25">
      <c r="M220" s="41"/>
      <c r="N220" s="41"/>
      <c r="O220" s="41"/>
      <c r="P220" s="41"/>
      <c r="Q220" s="41"/>
      <c r="R220" s="41"/>
      <c r="S220" s="41"/>
    </row>
    <row r="221" spans="13:19" s="2" customFormat="1" ht="11.25">
      <c r="M221" s="41"/>
      <c r="N221" s="41"/>
      <c r="O221" s="41"/>
      <c r="P221" s="41"/>
      <c r="Q221" s="41"/>
      <c r="R221" s="41"/>
      <c r="S221" s="41"/>
    </row>
    <row r="222" spans="13:19" s="2" customFormat="1" ht="11.25">
      <c r="M222" s="41"/>
      <c r="N222" s="41"/>
      <c r="O222" s="41"/>
      <c r="P222" s="41"/>
      <c r="Q222" s="41"/>
      <c r="R222" s="41"/>
      <c r="S222" s="41"/>
    </row>
    <row r="223" spans="13:19" s="2" customFormat="1" ht="11.25">
      <c r="M223" s="41"/>
      <c r="N223" s="41"/>
      <c r="O223" s="41"/>
      <c r="P223" s="41"/>
      <c r="Q223" s="41"/>
      <c r="R223" s="41"/>
      <c r="S223" s="41"/>
    </row>
    <row r="224" spans="13:19" s="2" customFormat="1" ht="11.25">
      <c r="M224" s="41"/>
      <c r="N224" s="41"/>
      <c r="O224" s="41"/>
      <c r="P224" s="41"/>
      <c r="Q224" s="41"/>
      <c r="R224" s="41"/>
      <c r="S224" s="41"/>
    </row>
    <row r="225" spans="13:19" s="2" customFormat="1" ht="11.25">
      <c r="M225" s="41"/>
      <c r="N225" s="41"/>
      <c r="O225" s="41"/>
      <c r="P225" s="41"/>
      <c r="Q225" s="41"/>
      <c r="R225" s="41"/>
      <c r="S225" s="41"/>
    </row>
    <row r="226" spans="13:19" s="2" customFormat="1" ht="11.25">
      <c r="M226" s="41"/>
      <c r="N226" s="41"/>
      <c r="O226" s="41"/>
      <c r="P226" s="41"/>
      <c r="Q226" s="41"/>
      <c r="R226" s="41"/>
      <c r="S226" s="41"/>
    </row>
    <row r="227" spans="13:19" s="2" customFormat="1" ht="11.25">
      <c r="M227" s="41"/>
      <c r="N227" s="41"/>
      <c r="O227" s="41"/>
      <c r="P227" s="41"/>
      <c r="Q227" s="41"/>
      <c r="R227" s="41"/>
      <c r="S227" s="41"/>
    </row>
    <row r="228" spans="13:19" s="2" customFormat="1" ht="11.25">
      <c r="M228" s="41"/>
      <c r="N228" s="41"/>
      <c r="O228" s="41"/>
      <c r="P228" s="41"/>
      <c r="Q228" s="41"/>
      <c r="R228" s="41"/>
      <c r="S228" s="41"/>
    </row>
    <row r="229" spans="13:19" s="2" customFormat="1" ht="11.25">
      <c r="M229" s="41"/>
      <c r="N229" s="41"/>
      <c r="O229" s="41"/>
      <c r="P229" s="41"/>
      <c r="Q229" s="41"/>
      <c r="R229" s="41"/>
      <c r="S229" s="41"/>
    </row>
    <row r="230" spans="13:19" s="2" customFormat="1" ht="11.25">
      <c r="M230" s="41"/>
      <c r="N230" s="41"/>
      <c r="O230" s="41"/>
      <c r="P230" s="41"/>
      <c r="Q230" s="41"/>
      <c r="R230" s="41"/>
      <c r="S230" s="41"/>
    </row>
    <row r="231" spans="13:19" s="2" customFormat="1" ht="11.25">
      <c r="M231" s="41"/>
      <c r="N231" s="41"/>
      <c r="O231" s="41"/>
      <c r="P231" s="41"/>
      <c r="Q231" s="41"/>
      <c r="R231" s="41"/>
      <c r="S231" s="41"/>
    </row>
    <row r="232" spans="13:19" s="2" customFormat="1" ht="11.25">
      <c r="M232" s="41"/>
      <c r="N232" s="41"/>
      <c r="O232" s="41"/>
      <c r="P232" s="41"/>
      <c r="Q232" s="41"/>
      <c r="R232" s="41"/>
      <c r="S232" s="41"/>
    </row>
    <row r="233" spans="13:19" s="2" customFormat="1" ht="11.25">
      <c r="M233" s="41"/>
      <c r="N233" s="41"/>
      <c r="O233" s="41"/>
      <c r="P233" s="41"/>
      <c r="Q233" s="41"/>
      <c r="R233" s="41"/>
      <c r="S233" s="41"/>
    </row>
    <row r="234" spans="13:19" s="2" customFormat="1" ht="11.25">
      <c r="M234" s="41"/>
      <c r="N234" s="41"/>
      <c r="O234" s="41"/>
      <c r="P234" s="41"/>
      <c r="Q234" s="41"/>
      <c r="R234" s="41"/>
      <c r="S234" s="41"/>
    </row>
    <row r="235" spans="13:19" s="2" customFormat="1" ht="11.25">
      <c r="M235" s="41"/>
      <c r="N235" s="41"/>
      <c r="O235" s="41"/>
      <c r="P235" s="41"/>
      <c r="Q235" s="41"/>
      <c r="R235" s="41"/>
      <c r="S235" s="41"/>
    </row>
    <row r="236" spans="13:19" s="2" customFormat="1" ht="11.25">
      <c r="M236" s="41"/>
      <c r="N236" s="41"/>
      <c r="O236" s="41"/>
      <c r="P236" s="41"/>
      <c r="Q236" s="41"/>
      <c r="R236" s="41"/>
      <c r="S236" s="41"/>
    </row>
    <row r="237" spans="13:19" s="2" customFormat="1" ht="11.25">
      <c r="M237" s="41"/>
      <c r="N237" s="41"/>
      <c r="O237" s="41"/>
      <c r="P237" s="41"/>
      <c r="Q237" s="41"/>
      <c r="R237" s="41"/>
      <c r="S237" s="41"/>
    </row>
    <row r="238" spans="13:19" s="2" customFormat="1" ht="11.25">
      <c r="M238" s="41"/>
      <c r="N238" s="41"/>
      <c r="O238" s="41"/>
      <c r="P238" s="41"/>
      <c r="Q238" s="41"/>
      <c r="R238" s="41"/>
      <c r="S238" s="41"/>
    </row>
    <row r="239" spans="13:19" s="2" customFormat="1" ht="11.25">
      <c r="M239" s="41"/>
      <c r="N239" s="41"/>
      <c r="O239" s="41"/>
      <c r="P239" s="41"/>
      <c r="Q239" s="41"/>
      <c r="R239" s="41"/>
      <c r="S239" s="41"/>
    </row>
    <row r="240" spans="13:19" s="2" customFormat="1" ht="11.25">
      <c r="M240" s="41"/>
      <c r="N240" s="41"/>
      <c r="O240" s="41"/>
      <c r="P240" s="41"/>
      <c r="Q240" s="41"/>
      <c r="R240" s="41"/>
      <c r="S240" s="41"/>
    </row>
    <row r="241" spans="13:19" s="2" customFormat="1" ht="11.25">
      <c r="M241" s="41"/>
      <c r="N241" s="41"/>
      <c r="O241" s="41"/>
      <c r="P241" s="41"/>
      <c r="Q241" s="41"/>
      <c r="R241" s="41"/>
      <c r="S241" s="41"/>
    </row>
    <row r="242" spans="13:19" s="2" customFormat="1" ht="11.25">
      <c r="M242" s="41"/>
      <c r="N242" s="41"/>
      <c r="O242" s="41"/>
      <c r="P242" s="41"/>
      <c r="Q242" s="41"/>
      <c r="R242" s="41"/>
      <c r="S242" s="41"/>
    </row>
    <row r="243" spans="13:19" s="2" customFormat="1" ht="11.25">
      <c r="M243" s="41"/>
      <c r="N243" s="41"/>
      <c r="O243" s="41"/>
      <c r="P243" s="41"/>
      <c r="Q243" s="41"/>
      <c r="R243" s="41"/>
      <c r="S243" s="41"/>
    </row>
    <row r="244" spans="13:19" s="2" customFormat="1" ht="11.25">
      <c r="M244" s="41"/>
      <c r="N244" s="41"/>
      <c r="O244" s="41"/>
      <c r="P244" s="41"/>
      <c r="Q244" s="41"/>
      <c r="R244" s="41"/>
      <c r="S244" s="41"/>
    </row>
    <row r="245" spans="13:19" s="2" customFormat="1" ht="11.25">
      <c r="M245" s="41"/>
      <c r="N245" s="41"/>
      <c r="O245" s="41"/>
      <c r="P245" s="41"/>
      <c r="Q245" s="41"/>
      <c r="R245" s="41"/>
      <c r="S245" s="41"/>
    </row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pans="1:5" ht="11.25">
      <c r="A258" s="2"/>
      <c r="B258" s="2"/>
      <c r="C258" s="2"/>
      <c r="D258" s="2"/>
      <c r="E258" s="2"/>
    </row>
    <row r="259" spans="1:5" ht="11.25">
      <c r="A259" s="2"/>
      <c r="B259" s="2"/>
      <c r="C259" s="2"/>
      <c r="D259" s="2"/>
      <c r="E259" s="2"/>
    </row>
    <row r="260" spans="1:5" ht="11.25">
      <c r="A260" s="2"/>
      <c r="B260" s="2"/>
      <c r="C260" s="2"/>
      <c r="D260" s="2"/>
      <c r="E260" s="2"/>
    </row>
  </sheetData>
  <sheetProtection sheet="1"/>
  <mergeCells count="99">
    <mergeCell ref="E90:E91"/>
    <mergeCell ref="A151:B151"/>
    <mergeCell ref="A121:B121"/>
    <mergeCell ref="D128:E128"/>
    <mergeCell ref="H49:J52"/>
    <mergeCell ref="H4:I4"/>
    <mergeCell ref="I10:K18"/>
    <mergeCell ref="I21:K23"/>
    <mergeCell ref="F101:G101"/>
    <mergeCell ref="F124:G124"/>
    <mergeCell ref="H57:J62"/>
    <mergeCell ref="H151:I151"/>
    <mergeCell ref="A111:B111"/>
    <mergeCell ref="A113:B113"/>
    <mergeCell ref="A115:B115"/>
    <mergeCell ref="F125:G125"/>
    <mergeCell ref="H99:K99"/>
    <mergeCell ref="H150:I150"/>
    <mergeCell ref="A119:B119"/>
    <mergeCell ref="F126:G126"/>
    <mergeCell ref="A152:B152"/>
    <mergeCell ref="D152:E152"/>
    <mergeCell ref="A149:E149"/>
    <mergeCell ref="A150:B150"/>
    <mergeCell ref="D150:E150"/>
    <mergeCell ref="C92:E92"/>
    <mergeCell ref="D104:E104"/>
    <mergeCell ref="A107:B107"/>
    <mergeCell ref="A109:B109"/>
    <mergeCell ref="A117:B117"/>
    <mergeCell ref="F99:G99"/>
    <mergeCell ref="H125:L125"/>
    <mergeCell ref="J80:K80"/>
    <mergeCell ref="J81:J98"/>
    <mergeCell ref="K102:K103"/>
    <mergeCell ref="H124:L124"/>
    <mergeCell ref="H100:K100"/>
    <mergeCell ref="H80:I80"/>
    <mergeCell ref="K81:K98"/>
    <mergeCell ref="E57:G57"/>
    <mergeCell ref="C86:D86"/>
    <mergeCell ref="J104:K104"/>
    <mergeCell ref="A126:B126"/>
    <mergeCell ref="A85:B85"/>
    <mergeCell ref="C85:E85"/>
    <mergeCell ref="J102:J103"/>
    <mergeCell ref="H126:L126"/>
    <mergeCell ref="F100:G100"/>
    <mergeCell ref="H101:K101"/>
    <mergeCell ref="D159:E159"/>
    <mergeCell ref="D158:E158"/>
    <mergeCell ref="D151:E151"/>
    <mergeCell ref="A1:G1"/>
    <mergeCell ref="B5:E5"/>
    <mergeCell ref="B6:E6"/>
    <mergeCell ref="B3:E3"/>
    <mergeCell ref="A49:D49"/>
    <mergeCell ref="C7:E7"/>
    <mergeCell ref="C90:D91"/>
    <mergeCell ref="A160:B160"/>
    <mergeCell ref="A157:B157"/>
    <mergeCell ref="A158:B158"/>
    <mergeCell ref="D160:E160"/>
    <mergeCell ref="C154:E154"/>
    <mergeCell ref="D155:E155"/>
    <mergeCell ref="A156:E156"/>
    <mergeCell ref="A155:B155"/>
    <mergeCell ref="A159:B159"/>
    <mergeCell ref="D157:E157"/>
    <mergeCell ref="A130:E130"/>
    <mergeCell ref="H130:I133"/>
    <mergeCell ref="A131:E131"/>
    <mergeCell ref="A132:B132"/>
    <mergeCell ref="D132:E132"/>
    <mergeCell ref="A133:B133"/>
    <mergeCell ref="D133:E133"/>
    <mergeCell ref="A134:B134"/>
    <mergeCell ref="D134:E134"/>
    <mergeCell ref="A135:E135"/>
    <mergeCell ref="H135:I137"/>
    <mergeCell ref="A136:B136"/>
    <mergeCell ref="D136:E136"/>
    <mergeCell ref="A137:B137"/>
    <mergeCell ref="D137:E137"/>
    <mergeCell ref="A138:B138"/>
    <mergeCell ref="D138:E138"/>
    <mergeCell ref="A139:E139"/>
    <mergeCell ref="A140:B140"/>
    <mergeCell ref="D140:E140"/>
    <mergeCell ref="A143:C143"/>
    <mergeCell ref="A147:B147"/>
    <mergeCell ref="D147:E147"/>
    <mergeCell ref="H143:I145"/>
    <mergeCell ref="A144:B144"/>
    <mergeCell ref="C144:E144"/>
    <mergeCell ref="A145:B145"/>
    <mergeCell ref="D145:E145"/>
    <mergeCell ref="A146:B146"/>
    <mergeCell ref="D146:E14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2021-10-07T08:10:50Z</cp:lastPrinted>
  <dcterms:created xsi:type="dcterms:W3CDTF">1998-05-12T07:43:04Z</dcterms:created>
  <dcterms:modified xsi:type="dcterms:W3CDTF">2022-07-05T09:07:35Z</dcterms:modified>
  <cp:category/>
  <cp:version/>
  <cp:contentType/>
  <cp:contentStatus/>
</cp:coreProperties>
</file>